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 activeTab="1"/>
  </bookViews>
  <sheets>
    <sheet name="Votaciones" sheetId="1" r:id="rId1"/>
    <sheet name="Respuestas" sheetId="2" r:id="rId2"/>
  </sheets>
  <calcPr calcId="145621"/>
</workbook>
</file>

<file path=xl/calcChain.xml><?xml version="1.0" encoding="utf-8"?>
<calcChain xmlns="http://schemas.openxmlformats.org/spreadsheetml/2006/main">
  <c r="I4" i="2" l="1"/>
  <c r="K4" i="2" s="1"/>
  <c r="M4" i="2"/>
  <c r="O4" i="2" s="1"/>
  <c r="U4" i="2"/>
  <c r="W4" i="2" s="1"/>
  <c r="I5" i="2"/>
  <c r="K5" i="2" s="1"/>
  <c r="M5" i="2"/>
  <c r="O5" i="2" s="1"/>
  <c r="U5" i="2"/>
  <c r="W5" i="2" s="1"/>
  <c r="I6" i="2"/>
  <c r="K6" i="2" s="1"/>
  <c r="M6" i="2"/>
  <c r="O6" i="2" s="1"/>
  <c r="U6" i="2"/>
  <c r="W6" i="2" s="1"/>
  <c r="I7" i="2"/>
  <c r="K7" i="2" s="1"/>
  <c r="M7" i="2"/>
  <c r="O7" i="2" s="1"/>
  <c r="U7" i="2"/>
  <c r="W7" i="2" s="1"/>
  <c r="I8" i="2"/>
  <c r="K8" i="2" s="1"/>
  <c r="M8" i="2"/>
  <c r="O8" i="2" s="1"/>
  <c r="U8" i="2"/>
  <c r="W8" i="2" s="1"/>
  <c r="I9" i="2"/>
  <c r="K9" i="2" s="1"/>
  <c r="M9" i="2"/>
  <c r="O9" i="2" s="1"/>
  <c r="U9" i="2"/>
  <c r="W9" i="2" s="1"/>
  <c r="I10" i="2"/>
  <c r="K10" i="2" s="1"/>
  <c r="M10" i="2"/>
  <c r="O10" i="2" s="1"/>
  <c r="U10" i="2"/>
  <c r="W10" i="2" s="1"/>
  <c r="I11" i="2"/>
  <c r="K11" i="2" s="1"/>
  <c r="M11" i="2"/>
  <c r="O11" i="2" s="1"/>
  <c r="U11" i="2"/>
  <c r="W11" i="2" s="1"/>
  <c r="I12" i="2"/>
  <c r="K12" i="2" s="1"/>
  <c r="M12" i="2"/>
  <c r="O12" i="2" s="1"/>
  <c r="U12" i="2"/>
  <c r="W12" i="2" s="1"/>
  <c r="I13" i="2"/>
  <c r="K13" i="2" s="1"/>
  <c r="M13" i="2"/>
  <c r="O13" i="2" s="1"/>
  <c r="U13" i="2"/>
  <c r="W13" i="2" s="1"/>
  <c r="I14" i="2"/>
  <c r="K14" i="2" s="1"/>
  <c r="M14" i="2"/>
  <c r="O14" i="2" s="1"/>
  <c r="U14" i="2"/>
  <c r="W14" i="2" s="1"/>
  <c r="I15" i="2"/>
  <c r="K15" i="2" s="1"/>
  <c r="M15" i="2"/>
  <c r="O15" i="2" s="1"/>
  <c r="U15" i="2"/>
  <c r="W15" i="2" s="1"/>
  <c r="I16" i="2"/>
  <c r="K16" i="2" s="1"/>
  <c r="M16" i="2"/>
  <c r="O16" i="2" s="1"/>
  <c r="U16" i="2"/>
  <c r="W16" i="2" s="1"/>
  <c r="I17" i="2"/>
  <c r="K17" i="2" s="1"/>
  <c r="M17" i="2"/>
  <c r="O17" i="2" s="1"/>
  <c r="U17" i="2"/>
  <c r="W17" i="2" s="1"/>
  <c r="I18" i="2"/>
  <c r="K18" i="2" s="1"/>
  <c r="M18" i="2"/>
  <c r="O18" i="2" s="1"/>
  <c r="U18" i="2"/>
  <c r="W18" i="2" s="1"/>
  <c r="I19" i="2"/>
  <c r="K19" i="2" s="1"/>
  <c r="M19" i="2"/>
  <c r="O19" i="2" s="1"/>
  <c r="U19" i="2"/>
  <c r="W19" i="2" s="1"/>
  <c r="I20" i="2"/>
  <c r="K20" i="2" s="1"/>
  <c r="M20" i="2"/>
  <c r="O20" i="2" s="1"/>
  <c r="U20" i="2"/>
  <c r="W20" i="2" s="1"/>
  <c r="I21" i="2"/>
  <c r="K21" i="2" s="1"/>
  <c r="M21" i="2"/>
  <c r="O21" i="2" s="1"/>
  <c r="U21" i="2"/>
  <c r="W21" i="2" s="1"/>
  <c r="I22" i="2"/>
  <c r="K22" i="2" s="1"/>
  <c r="M22" i="2"/>
  <c r="O22" i="2" s="1"/>
  <c r="U22" i="2"/>
  <c r="W22" i="2" s="1"/>
  <c r="I23" i="2"/>
  <c r="K23" i="2" s="1"/>
  <c r="M23" i="2"/>
  <c r="O23" i="2" s="1"/>
  <c r="U23" i="2"/>
  <c r="W23" i="2" s="1"/>
  <c r="I24" i="2"/>
  <c r="K24" i="2" s="1"/>
  <c r="M24" i="2"/>
  <c r="O24" i="2" s="1"/>
  <c r="U24" i="2"/>
  <c r="W24" i="2" s="1"/>
  <c r="I25" i="2"/>
  <c r="K25" i="2" s="1"/>
  <c r="M25" i="2"/>
  <c r="O25" i="2" s="1"/>
  <c r="U25" i="2"/>
  <c r="W25" i="2" s="1"/>
  <c r="I26" i="2"/>
  <c r="K26" i="2" s="1"/>
  <c r="M26" i="2"/>
  <c r="O26" i="2" s="1"/>
  <c r="U26" i="2"/>
  <c r="W26" i="2" s="1"/>
  <c r="I27" i="2"/>
  <c r="K27" i="2" s="1"/>
  <c r="M27" i="2"/>
  <c r="O27" i="2" s="1"/>
  <c r="U27" i="2"/>
  <c r="W27" i="2" s="1"/>
  <c r="I28" i="2"/>
  <c r="K28" i="2" s="1"/>
  <c r="M28" i="2"/>
  <c r="O28" i="2" s="1"/>
  <c r="U28" i="2"/>
  <c r="W28" i="2" s="1"/>
  <c r="I29" i="2"/>
  <c r="K29" i="2" s="1"/>
  <c r="M29" i="2"/>
  <c r="O29" i="2" s="1"/>
  <c r="U29" i="2"/>
  <c r="W29" i="2" s="1"/>
  <c r="I30" i="2"/>
  <c r="K30" i="2" s="1"/>
  <c r="M30" i="2"/>
  <c r="O30" i="2" s="1"/>
  <c r="U30" i="2"/>
  <c r="W30" i="2" s="1"/>
  <c r="I31" i="2"/>
  <c r="K31" i="2" s="1"/>
  <c r="M31" i="2"/>
  <c r="O31" i="2" s="1"/>
  <c r="U31" i="2"/>
  <c r="W31" i="2" s="1"/>
  <c r="I32" i="2"/>
  <c r="K32" i="2" s="1"/>
  <c r="M32" i="2"/>
  <c r="O32" i="2" s="1"/>
  <c r="U32" i="2"/>
  <c r="W32" i="2" s="1"/>
  <c r="I33" i="2"/>
  <c r="M33" i="2"/>
  <c r="O33" i="2" s="1"/>
  <c r="U33" i="2"/>
  <c r="W33" i="2" s="1"/>
  <c r="I34" i="2"/>
  <c r="K34" i="2" s="1"/>
  <c r="M34" i="2"/>
  <c r="O34" i="2"/>
  <c r="U34" i="2"/>
  <c r="W34" i="2" s="1"/>
  <c r="I35" i="2"/>
  <c r="K35" i="2" s="1"/>
  <c r="M35" i="2"/>
  <c r="O35" i="2" s="1"/>
  <c r="U35" i="2"/>
  <c r="W35" i="2" s="1"/>
  <c r="I36" i="2"/>
  <c r="K36" i="2" s="1"/>
  <c r="M36" i="2"/>
  <c r="U36" i="2"/>
  <c r="W36" i="2" s="1"/>
  <c r="I37" i="2"/>
  <c r="K37" i="2" s="1"/>
  <c r="M37" i="2"/>
  <c r="O37" i="2" s="1"/>
  <c r="U37" i="2"/>
  <c r="W37" i="2" s="1"/>
  <c r="I38" i="2"/>
  <c r="K38" i="2" s="1"/>
  <c r="M38" i="2"/>
  <c r="U38" i="2"/>
  <c r="W38" i="2" s="1"/>
  <c r="I39" i="2"/>
  <c r="K39" i="2" s="1"/>
  <c r="M39" i="2"/>
  <c r="O39" i="2" s="1"/>
  <c r="U39" i="2"/>
  <c r="W39" i="2" s="1"/>
  <c r="I40" i="2"/>
  <c r="K40" i="2" s="1"/>
  <c r="M40" i="2"/>
  <c r="U40" i="2"/>
  <c r="W40" i="2" s="1"/>
  <c r="I41" i="2"/>
  <c r="K41" i="2" s="1"/>
  <c r="M41" i="2"/>
  <c r="O41" i="2" s="1"/>
  <c r="U41" i="2"/>
  <c r="W41" i="2" s="1"/>
  <c r="I42" i="2"/>
  <c r="K42" i="2" s="1"/>
  <c r="M42" i="2"/>
  <c r="U42" i="2"/>
  <c r="W42" i="2" s="1"/>
  <c r="I43" i="2"/>
  <c r="K43" i="2" s="1"/>
  <c r="M43" i="2"/>
  <c r="O43" i="2" s="1"/>
  <c r="U43" i="2"/>
  <c r="W43" i="2" s="1"/>
  <c r="I44" i="2"/>
  <c r="K44" i="2" s="1"/>
  <c r="M44" i="2"/>
  <c r="U44" i="2"/>
  <c r="W44" i="2" s="1"/>
  <c r="I45" i="2"/>
  <c r="K45" i="2" s="1"/>
  <c r="M45" i="2"/>
  <c r="O45" i="2" s="1"/>
  <c r="U45" i="2"/>
  <c r="W45" i="2" s="1"/>
  <c r="I46" i="2"/>
  <c r="K46" i="2" s="1"/>
  <c r="M46" i="2"/>
  <c r="U46" i="2"/>
  <c r="W46" i="2" s="1"/>
  <c r="I47" i="2"/>
  <c r="K47" i="2" s="1"/>
  <c r="M47" i="2"/>
  <c r="O47" i="2" s="1"/>
  <c r="U47" i="2"/>
  <c r="W47" i="2" s="1"/>
  <c r="I48" i="2"/>
  <c r="K48" i="2" s="1"/>
  <c r="M48" i="2"/>
  <c r="U48" i="2"/>
  <c r="W48" i="2" s="1"/>
  <c r="I49" i="2"/>
  <c r="K49" i="2" s="1"/>
  <c r="M49" i="2"/>
  <c r="O49" i="2" s="1"/>
  <c r="U49" i="2"/>
  <c r="W49" i="2" s="1"/>
  <c r="I50" i="2"/>
  <c r="K50" i="2" s="1"/>
  <c r="M50" i="2"/>
  <c r="U50" i="2"/>
  <c r="W50" i="2" s="1"/>
  <c r="I51" i="2"/>
  <c r="K51" i="2" s="1"/>
  <c r="M51" i="2"/>
  <c r="O51" i="2" s="1"/>
  <c r="U51" i="2"/>
  <c r="W51" i="2" s="1"/>
  <c r="I52" i="2"/>
  <c r="K52" i="2" s="1"/>
  <c r="M52" i="2"/>
  <c r="U52" i="2"/>
  <c r="W52" i="2" s="1"/>
  <c r="E52" i="2" l="1"/>
  <c r="E50" i="2"/>
  <c r="E48" i="2"/>
  <c r="E46" i="2"/>
  <c r="E44" i="2"/>
  <c r="E42" i="2"/>
  <c r="E40" i="2"/>
  <c r="E38" i="2"/>
  <c r="E36" i="2"/>
  <c r="G37" i="2"/>
  <c r="E30" i="2"/>
  <c r="G29" i="2"/>
  <c r="G25" i="2"/>
  <c r="G21" i="2"/>
  <c r="G17" i="2"/>
  <c r="G13" i="2"/>
  <c r="G9" i="2"/>
  <c r="G5" i="2"/>
  <c r="E33" i="2"/>
  <c r="G32" i="2"/>
  <c r="E31" i="2"/>
  <c r="G51" i="2"/>
  <c r="G49" i="2"/>
  <c r="G47" i="2"/>
  <c r="G45" i="2"/>
  <c r="G43" i="2"/>
  <c r="G41" i="2"/>
  <c r="G39" i="2"/>
  <c r="G34" i="2"/>
  <c r="G30" i="2"/>
  <c r="E51" i="2"/>
  <c r="E49" i="2"/>
  <c r="E47" i="2"/>
  <c r="E45" i="2"/>
  <c r="E43" i="2"/>
  <c r="E41" i="2"/>
  <c r="E39" i="2"/>
  <c r="E35" i="2"/>
  <c r="E34" i="2"/>
  <c r="E28" i="2"/>
  <c r="G27" i="2"/>
  <c r="E24" i="2"/>
  <c r="G23" i="2"/>
  <c r="E20" i="2"/>
  <c r="G19" i="2"/>
  <c r="E16" i="2"/>
  <c r="G15" i="2"/>
  <c r="E12" i="2"/>
  <c r="G11" i="2"/>
  <c r="E8" i="2"/>
  <c r="G7" i="2"/>
  <c r="E4" i="2"/>
  <c r="O52" i="2"/>
  <c r="G52" i="2" s="1"/>
  <c r="O50" i="2"/>
  <c r="G50" i="2" s="1"/>
  <c r="O48" i="2"/>
  <c r="G48" i="2" s="1"/>
  <c r="O46" i="2"/>
  <c r="G46" i="2" s="1"/>
  <c r="O44" i="2"/>
  <c r="G44" i="2" s="1"/>
  <c r="O42" i="2"/>
  <c r="G42" i="2" s="1"/>
  <c r="O40" i="2"/>
  <c r="G40" i="2" s="1"/>
  <c r="O38" i="2"/>
  <c r="G38" i="2" s="1"/>
  <c r="E37" i="2"/>
  <c r="O36" i="2"/>
  <c r="G36" i="2" s="1"/>
  <c r="K33" i="2"/>
  <c r="G33" i="2" s="1"/>
  <c r="G31" i="2"/>
  <c r="E27" i="2"/>
  <c r="G26" i="2"/>
  <c r="E23" i="2"/>
  <c r="G22" i="2"/>
  <c r="E19" i="2"/>
  <c r="G18" i="2"/>
  <c r="E15" i="2"/>
  <c r="G14" i="2"/>
  <c r="E11" i="2"/>
  <c r="G10" i="2"/>
  <c r="E7" i="2"/>
  <c r="G6" i="2"/>
  <c r="G35" i="2"/>
  <c r="E26" i="2"/>
  <c r="E22" i="2"/>
  <c r="E18" i="2"/>
  <c r="E14" i="2"/>
  <c r="E10" i="2"/>
  <c r="E6" i="2"/>
  <c r="E32" i="2"/>
  <c r="E29" i="2"/>
  <c r="G28" i="2"/>
  <c r="E25" i="2"/>
  <c r="G24" i="2"/>
  <c r="E21" i="2"/>
  <c r="G20" i="2"/>
  <c r="E17" i="2"/>
  <c r="G16" i="2"/>
  <c r="E13" i="2"/>
  <c r="G12" i="2"/>
  <c r="E9" i="2"/>
  <c r="G8" i="2"/>
  <c r="E5" i="2"/>
  <c r="G4" i="2"/>
  <c r="E4" i="1"/>
  <c r="H4" i="1"/>
  <c r="I4" i="1"/>
  <c r="J4" i="1" l="1"/>
  <c r="X4" i="1"/>
  <c r="N4" i="1"/>
  <c r="M4" i="1" l="1"/>
  <c r="O4" i="1" s="1"/>
  <c r="AA4" i="1" s="1"/>
  <c r="W4" i="1"/>
  <c r="Y4" i="1" s="1"/>
</calcChain>
</file>

<file path=xl/sharedStrings.xml><?xml version="1.0" encoding="utf-8"?>
<sst xmlns="http://schemas.openxmlformats.org/spreadsheetml/2006/main" count="158" uniqueCount="77">
  <si>
    <t>FACULTAD</t>
  </si>
  <si>
    <t>TOTALES</t>
  </si>
  <si>
    <t>Universo</t>
  </si>
  <si>
    <t>Votaciones</t>
  </si>
  <si>
    <t>TOTALES POR ESTAMENTO</t>
  </si>
  <si>
    <t>% Participacion</t>
  </si>
  <si>
    <t>ACADEMICOS</t>
  </si>
  <si>
    <t>Total</t>
  </si>
  <si>
    <t>% Part.</t>
  </si>
  <si>
    <t>Votos</t>
  </si>
  <si>
    <t>ALUMNOS</t>
  </si>
  <si>
    <t>EGRESADOS</t>
  </si>
  <si>
    <t>FUNCIONARIOS</t>
  </si>
  <si>
    <t>Vot. Cerrada</t>
  </si>
  <si>
    <t>SI</t>
  </si>
  <si>
    <t>Quorum</t>
  </si>
  <si>
    <t>Alcanzado</t>
  </si>
  <si>
    <t>N°</t>
  </si>
  <si>
    <t>PREGUNTA</t>
  </si>
  <si>
    <t>NO</t>
  </si>
  <si>
    <t>%SI</t>
  </si>
  <si>
    <t>%NO</t>
  </si>
  <si>
    <t>SALUD</t>
  </si>
  <si>
    <t>TEMA</t>
  </si>
  <si>
    <t>ASPECTOS NORMATIVOS DOCENTES</t>
  </si>
  <si>
    <t>COMUNICACIONES</t>
  </si>
  <si>
    <t>INFRAESTRUCTURA</t>
  </si>
  <si>
    <t>RECURSOS HUMANOS</t>
  </si>
  <si>
    <t>¿Los Centros de Estudiantes podrán conocer los presupuestos de las escuelas y facultades?</t>
  </si>
  <si>
    <t>¿Los presupuestos anuales de escuelas y facultades deben ser presentados en los respectivos consejos triestamentales?</t>
  </si>
  <si>
    <t>¿Los resultados de la encuesta de desempeño docente deben ser públicos, así como los planes de mejora?</t>
  </si>
  <si>
    <t>¿El instrumento de evaluación docente debe ser reformulado y validado?</t>
  </si>
  <si>
    <t>¿Las bandas de remuneraciones de docentes, directivos y autoridades deben ser de conocimiento público?</t>
  </si>
  <si>
    <t>¿Se debe mejorar cuantitativa y cualitativamente los canales de comunicación desde las autoridades hacia todos los estamentos, en cuanto a frecuencia, canal utilizado y contenidos a informar?</t>
  </si>
  <si>
    <t>¿Debe existir un repositorio de actas de todas las reuniones y consejos de las diferentes unidades de la universidad, llegando hasta las centrales?</t>
  </si>
  <si>
    <t>¿Es necesario generar una carrera docente-investigativa dentro de la facultad?</t>
  </si>
  <si>
    <t>¿Se debe implementar y equipar un laboratorio exclusivo para investigación en ciencias biomédicas?</t>
  </si>
  <si>
    <t>¿Se debe capacitar a los docentes en las competencias básicas para desarrollar investigación en nuestra facultad?</t>
  </si>
  <si>
    <t>¿Se debe establecer tiempos protegidos para aquellos docentes que realizan o están interesados en desarrollar investigación?</t>
  </si>
  <si>
    <t>¿Es necesario crear un programa para la formación de estudiantes ayudantes en el ámbito de la docencia e investigación?</t>
  </si>
  <si>
    <t>¿Es necesario crear un comité de investigación que establezca prioridades para el desarrollo de la misma en nuestra facultad?</t>
  </si>
  <si>
    <t>¿Se debe generar un espacio formal como facultad donde se informe y refuerce la importancia de asegurar la autoría  intelectual en las clases de los docentes?</t>
  </si>
  <si>
    <t>¿Se deben generar al menos  tres actividades anuales que convoquen de manera masiva a los docentes de la facultad, con instancias de participación y convivencia? Por ejemplo: marzo, septiembre y diciembre.</t>
  </si>
  <si>
    <t>¿Se deben generar espacios de socialización por comités de trabajo a nivel  intrafacultad como instancias formales y organizadas de encuentro durante todo el año académico?</t>
  </si>
  <si>
    <t>¿Los estudiantes necesitan contar con más casilleros en la Universidad?</t>
  </si>
  <si>
    <t>¿Deben volver a ser de uso para los estudiantes los casilleros ubicados en los pasillos de nuestra Universidad?</t>
  </si>
  <si>
    <t xml:space="preserve">¿Es necesario mejorar las condiciones de bioseguridad del Centro de Simulación Clínicas y laboratorio de Ortótica de la Universidad Central de Chile (central de esterilización (TM), campana de bioseguridad (TM), campana de extracción de gases tóxicos (TM), extracción de material particulado y paneles de aislación de ruidos)? </t>
  </si>
  <si>
    <t>¿Es necesario realizar la mantención periódica de los equipamientos existentes en los laboratorios de FACSALUD de la Universidad Central de Chile?</t>
  </si>
  <si>
    <t>¿Debemos exigir que se cumplan los plazos de entrega de insumos clínicos y equipamiento solicitados por los docentes de FACSALUD para brindar un adecuado apoyo a la docencia?</t>
  </si>
  <si>
    <t>¿Debemos exigir el cumplimiento del proyecto de “Contratación de una empresa de eliminación de residuos” para los laboratorios de FACSALUD?</t>
  </si>
  <si>
    <t>¿Es necesario completar la implementación básica de los laboratorios?</t>
  </si>
  <si>
    <t>¿Los asientos de los estudiantes en salas y laboratorios necesitan mantención adecuada?</t>
  </si>
  <si>
    <t>¿Es necesario implementar salas de atención de estudiantes para la realización de tutorías?</t>
  </si>
  <si>
    <t>¿Es necesario habilitar más áreas de bienestar y no eliminar las ya existentes en nuestra Universidad?</t>
  </si>
  <si>
    <t>¿Se necesita crear más áreas verdes en nuestros espacios?</t>
  </si>
  <si>
    <t xml:space="preserve">¿Es factible aumentar y/o mejorar las estaciones de trabajo para profesores, directivos y funcionarios en nuestra Universidad? </t>
  </si>
  <si>
    <t>¿Es necesario que los docentes y personal administrativo de FACSALUD cuenten con mobiliario habilitado para guardar artículos personales?</t>
  </si>
  <si>
    <t>¿Es necesario reacondicionar las estaciones de trabajo de las secretarias administrativas de FACSALUD con separadores para aislar el ruido entre las estaciones y brindar una mejor atención a los estudiantes?</t>
  </si>
  <si>
    <t>¿Es necesario hacer la compra inmediata de los artefactos de Radiología, Banco de sangre y Oftalmología en Tecnología Médica para así progresar en la praxis de la carrera?</t>
  </si>
  <si>
    <t>¿El trato del personal Administrativo y Docente es el adecuado, y da respuesta a sus inquietudes?</t>
  </si>
  <si>
    <t>¿Considera que el personal Administrativo y Docente cuenta con las competencias adecuadas según su perfil de cargo y la atención recibida?</t>
  </si>
  <si>
    <t>Considera necesario el mejoramiento de la atención de público a través de capacitaciones  administrativas y docentes?</t>
  </si>
  <si>
    <t>¿Tiene conocimiento si existe la carrera Funcionaria en la Universidad?</t>
  </si>
  <si>
    <t>¿Está de acuerdo con crear una carrera Funcionaria en la Universidad que de oportunidades al personal Académico y administrativo a través de capacitaciones para un ascenso o cambio de grado en las distintas áreas, que desarrolle sus competencias profesionales y técnicas?</t>
  </si>
  <si>
    <t>¿Conoce la política de remuneraciones de la Universidad?</t>
  </si>
  <si>
    <t>¿Debiera establecerse un sistema de evaluación de desempeño que promoviera el desarrollo y mejoramiento continuo de los funcionarios para una atención de calidad?</t>
  </si>
  <si>
    <t>¿Considera necesario y justo nivelar las remuneraciones del personal académico y administrativo que tenga un desempeño sobresaliente por sobre el resto de sus pares?</t>
  </si>
  <si>
    <t>Generar políticas de remuneraciones claras, precisas y equitativas de acuerdo a: experiencia, desempeño y competencias del personal académico y administrativo?</t>
  </si>
  <si>
    <t>¿Conoce el proceso de contratación y desvinculación del personal Académico y Administrativo de la Universidad?</t>
  </si>
  <si>
    <t>¿Existen remuneraciones que se encuentren sobrevaloradas a los cargos asignados?</t>
  </si>
  <si>
    <t>¿Se debe enviar una nómina completa y detallada con las remuneraciones del personal académico y administrativo previo al pago mensual</t>
  </si>
  <si>
    <t>¿Precisar políticas de contratación y desvinculación, resguardando la integridad de las personas?</t>
  </si>
  <si>
    <t>¿Está de acuerdo en que exista  un organismo fiscalizador de los procesos del Departamento de recursos humanos en cuanto a Reclutamiento, selección, capacitación y remuneración, Para mejorar la gestión del departamento?</t>
  </si>
  <si>
    <t>¿Resguardar la contratación de jefaturas que cumplan con experiencias y competencias acordes al cargo en áreas similares.</t>
  </si>
  <si>
    <t>¿Considera que la universidad realiza una retroalimentación y reconocimiento permanente  a sus funcionarios y académicos de acuerdo a sus labores y perfeccionamiento?</t>
  </si>
  <si>
    <t>¿Transparentar los concursos internos y públicos en los distintos cargos vacantes?</t>
  </si>
  <si>
    <t>¿Generar políticas de Inducción a nivel central a cada cargo a través de RRHH?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</si>
</sst>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9" fontId="0" fillId="4" borderId="8" xfId="1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0" fontId="0" fillId="6" borderId="9" xfId="1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9" fontId="0" fillId="2" borderId="28" xfId="1" applyFont="1" applyFill="1" applyBorder="1" applyAlignment="1">
      <alignment horizontal="center" vertical="center"/>
    </xf>
    <xf numFmtId="9" fontId="0" fillId="3" borderId="28" xfId="1" applyNumberFormat="1" applyFont="1" applyFill="1" applyBorder="1" applyAlignment="1">
      <alignment horizontal="center" vertical="center"/>
    </xf>
    <xf numFmtId="9" fontId="0" fillId="5" borderId="28" xfId="1" applyNumberFormat="1" applyFont="1" applyFill="1" applyBorder="1" applyAlignment="1">
      <alignment horizontal="center" vertical="center"/>
    </xf>
    <xf numFmtId="9" fontId="0" fillId="4" borderId="28" xfId="1" applyNumberFormat="1" applyFont="1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2" fillId="8" borderId="3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164" fontId="0" fillId="3" borderId="8" xfId="1" applyNumberFormat="1" applyFont="1" applyFill="1" applyBorder="1" applyAlignment="1">
      <alignment horizontal="center" vertical="center"/>
    </xf>
    <xf numFmtId="164" fontId="0" fillId="5" borderId="8" xfId="1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165" fontId="0" fillId="2" borderId="30" xfId="0" applyNumberFormat="1" applyFont="1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65" fontId="0" fillId="2" borderId="42" xfId="0" applyNumberFormat="1" applyFont="1" applyFill="1" applyBorder="1" applyAlignment="1">
      <alignment horizontal="center" vertical="center"/>
    </xf>
    <xf numFmtId="165" fontId="0" fillId="2" borderId="43" xfId="0" applyNumberFormat="1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165" fontId="0" fillId="3" borderId="30" xfId="0" applyNumberFormat="1" applyFont="1" applyFill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165" fontId="0" fillId="3" borderId="42" xfId="0" applyNumberFormat="1" applyFont="1" applyFill="1" applyBorder="1" applyAlignment="1">
      <alignment horizontal="center" vertical="center"/>
    </xf>
    <xf numFmtId="165" fontId="0" fillId="3" borderId="43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0" fillId="5" borderId="42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165" fontId="0" fillId="4" borderId="30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5" fontId="0" fillId="4" borderId="2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165" fontId="0" fillId="4" borderId="3" xfId="0" applyNumberFormat="1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165" fontId="0" fillId="4" borderId="36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39" xfId="0" applyFont="1" applyFill="1" applyBorder="1" applyAlignment="1">
      <alignment horizontal="center" vertical="center"/>
    </xf>
    <xf numFmtId="0" fontId="0" fillId="2" borderId="37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0" fillId="6" borderId="30" xfId="0" applyFont="1" applyFill="1" applyBorder="1" applyAlignment="1">
      <alignment horizontal="center" vertical="center"/>
    </xf>
    <xf numFmtId="165" fontId="0" fillId="6" borderId="30" xfId="0" applyNumberFormat="1" applyFont="1" applyFill="1" applyBorder="1" applyAlignment="1">
      <alignment horizontal="center" vertical="center"/>
    </xf>
    <xf numFmtId="165" fontId="0" fillId="6" borderId="2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165" fontId="0" fillId="6" borderId="3" xfId="0" applyNumberFormat="1" applyFont="1" applyFill="1" applyBorder="1" applyAlignment="1">
      <alignment horizontal="center" vertical="center"/>
    </xf>
    <xf numFmtId="165" fontId="0" fillId="6" borderId="36" xfId="0" applyNumberFormat="1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36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left" vertical="center"/>
    </xf>
    <xf numFmtId="0" fontId="0" fillId="7" borderId="35" xfId="0" applyFont="1" applyFill="1" applyBorder="1" applyAlignment="1">
      <alignment vertical="center"/>
    </xf>
    <xf numFmtId="0" fontId="0" fillId="7" borderId="4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left" vertical="center"/>
    </xf>
    <xf numFmtId="0" fontId="0" fillId="6" borderId="3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7" borderId="35" xfId="0" applyFont="1" applyFill="1" applyBorder="1" applyAlignment="1">
      <alignment vertical="center"/>
    </xf>
    <xf numFmtId="0" fontId="2" fillId="7" borderId="44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0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3" xfId="0" applyFont="1" applyFill="1" applyBorder="1" applyAlignment="1">
      <alignment horizontal="left" vertical="center"/>
    </xf>
    <xf numFmtId="0" fontId="2" fillId="7" borderId="27" xfId="0" applyFont="1" applyFill="1" applyBorder="1" applyAlignment="1">
      <alignment horizontal="left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4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workbookViewId="0">
      <selection activeCell="S4" sqref="S4"/>
    </sheetView>
  </sheetViews>
  <sheetFormatPr baseColWidth="10" defaultRowHeight="15" x14ac:dyDescent="0.25"/>
  <cols>
    <col min="1" max="1" width="10.28515625" bestFit="1" customWidth="1"/>
    <col min="2" max="2" width="12" customWidth="1"/>
    <col min="3" max="3" width="9" bestFit="1" customWidth="1"/>
    <col min="4" max="4" width="10.85546875" bestFit="1" customWidth="1"/>
    <col min="5" max="5" width="14.42578125" bestFit="1" customWidth="1"/>
    <col min="6" max="6" width="5.42578125" bestFit="1" customWidth="1"/>
    <col min="7" max="7" width="6.140625" bestFit="1" customWidth="1"/>
    <col min="8" max="8" width="7.140625" bestFit="1" customWidth="1"/>
    <col min="9" max="9" width="4.5703125" bestFit="1" customWidth="1"/>
    <col min="10" max="10" width="3.85546875" bestFit="1" customWidth="1"/>
    <col min="11" max="11" width="5.42578125" bestFit="1" customWidth="1"/>
    <col min="12" max="12" width="6.140625" bestFit="1" customWidth="1"/>
    <col min="13" max="13" width="7.140625" bestFit="1" customWidth="1"/>
    <col min="14" max="14" width="4.5703125" bestFit="1" customWidth="1"/>
    <col min="15" max="15" width="3.85546875" bestFit="1" customWidth="1"/>
    <col min="16" max="16" width="5.42578125" bestFit="1" customWidth="1"/>
    <col min="17" max="17" width="6.140625" bestFit="1" customWidth="1"/>
    <col min="18" max="18" width="7.140625" bestFit="1" customWidth="1"/>
    <col min="19" max="19" width="4.5703125" bestFit="1" customWidth="1"/>
    <col min="20" max="20" width="3.85546875" bestFit="1" customWidth="1"/>
    <col min="21" max="21" width="5.42578125" bestFit="1" customWidth="1"/>
    <col min="22" max="22" width="6.140625" bestFit="1" customWidth="1"/>
    <col min="23" max="23" width="7.140625" bestFit="1" customWidth="1"/>
    <col min="24" max="24" width="4.5703125" bestFit="1" customWidth="1"/>
    <col min="25" max="25" width="3.85546875" bestFit="1" customWidth="1"/>
    <col min="26" max="26" width="2.42578125" customWidth="1"/>
  </cols>
  <sheetData>
    <row r="1" spans="1:27" ht="15.75" thickBot="1" x14ac:dyDescent="0.3">
      <c r="A1" s="109" t="s">
        <v>0</v>
      </c>
      <c r="B1" s="123" t="s">
        <v>13</v>
      </c>
      <c r="C1" s="112" t="s">
        <v>1</v>
      </c>
      <c r="D1" s="113"/>
      <c r="E1" s="114"/>
      <c r="F1" s="106" t="s">
        <v>4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8"/>
    </row>
    <row r="2" spans="1:27" x14ac:dyDescent="0.25">
      <c r="A2" s="110"/>
      <c r="B2" s="124"/>
      <c r="C2" s="115" t="s">
        <v>2</v>
      </c>
      <c r="D2" s="117" t="s">
        <v>3</v>
      </c>
      <c r="E2" s="119" t="s">
        <v>5</v>
      </c>
      <c r="F2" s="121" t="s">
        <v>6</v>
      </c>
      <c r="G2" s="121"/>
      <c r="H2" s="121"/>
      <c r="I2" s="121"/>
      <c r="J2" s="122"/>
      <c r="K2" s="97" t="s">
        <v>10</v>
      </c>
      <c r="L2" s="98"/>
      <c r="M2" s="98"/>
      <c r="N2" s="98"/>
      <c r="O2" s="99"/>
      <c r="P2" s="100" t="s">
        <v>11</v>
      </c>
      <c r="Q2" s="101"/>
      <c r="R2" s="101"/>
      <c r="S2" s="101"/>
      <c r="T2" s="102"/>
      <c r="U2" s="103" t="s">
        <v>12</v>
      </c>
      <c r="V2" s="104"/>
      <c r="W2" s="104"/>
      <c r="X2" s="104"/>
      <c r="Y2" s="105"/>
      <c r="AA2" s="32" t="s">
        <v>15</v>
      </c>
    </row>
    <row r="3" spans="1:27" ht="15.75" thickBot="1" x14ac:dyDescent="0.3">
      <c r="A3" s="111"/>
      <c r="B3" s="125"/>
      <c r="C3" s="116"/>
      <c r="D3" s="118"/>
      <c r="E3" s="120"/>
      <c r="F3" s="1" t="s">
        <v>7</v>
      </c>
      <c r="G3" s="2" t="s">
        <v>9</v>
      </c>
      <c r="H3" s="2" t="s">
        <v>8</v>
      </c>
      <c r="I3" s="126" t="s">
        <v>15</v>
      </c>
      <c r="J3" s="127"/>
      <c r="K3" s="6" t="s">
        <v>7</v>
      </c>
      <c r="L3" s="7" t="s">
        <v>9</v>
      </c>
      <c r="M3" s="7" t="s">
        <v>8</v>
      </c>
      <c r="N3" s="128" t="s">
        <v>15</v>
      </c>
      <c r="O3" s="129"/>
      <c r="P3" s="16" t="s">
        <v>7</v>
      </c>
      <c r="Q3" s="17" t="s">
        <v>9</v>
      </c>
      <c r="R3" s="17" t="s">
        <v>8</v>
      </c>
      <c r="S3" s="130" t="s">
        <v>15</v>
      </c>
      <c r="T3" s="131"/>
      <c r="U3" s="11" t="s">
        <v>7</v>
      </c>
      <c r="V3" s="12" t="s">
        <v>9</v>
      </c>
      <c r="W3" s="12" t="s">
        <v>8</v>
      </c>
      <c r="X3" s="132" t="s">
        <v>15</v>
      </c>
      <c r="Y3" s="133"/>
      <c r="AA3" s="30" t="s">
        <v>16</v>
      </c>
    </row>
    <row r="4" spans="1:27" ht="24" customHeight="1" x14ac:dyDescent="0.25">
      <c r="A4" s="25" t="s">
        <v>22</v>
      </c>
      <c r="B4" s="25" t="s">
        <v>14</v>
      </c>
      <c r="C4" s="22">
        <v>15</v>
      </c>
      <c r="D4" s="23">
        <v>12</v>
      </c>
      <c r="E4" s="24">
        <f>D4/C4</f>
        <v>0.8</v>
      </c>
      <c r="F4" s="3">
        <v>9</v>
      </c>
      <c r="G4" s="4">
        <v>7</v>
      </c>
      <c r="H4" s="35">
        <f>G4/F4</f>
        <v>0.77777777777777779</v>
      </c>
      <c r="I4" s="26">
        <f>IF(B4="SI",0.5,0.333)</f>
        <v>0.5</v>
      </c>
      <c r="J4" s="5" t="str">
        <f>IF(H4&gt;=I4,"SI","NO")</f>
        <v>SI</v>
      </c>
      <c r="K4" s="8">
        <v>2</v>
      </c>
      <c r="L4" s="9">
        <v>2</v>
      </c>
      <c r="M4" s="36">
        <f t="shared" ref="M4" si="0">L4/K4</f>
        <v>1</v>
      </c>
      <c r="N4" s="27">
        <f>IF(B4="SI",0.5,0.25)</f>
        <v>0.5</v>
      </c>
      <c r="O4" s="10" t="str">
        <f>IF(M4&gt;=N4,"SI","NO")</f>
        <v>SI</v>
      </c>
      <c r="P4" s="18"/>
      <c r="Q4" s="19"/>
      <c r="R4" s="37"/>
      <c r="S4" s="28"/>
      <c r="T4" s="20"/>
      <c r="U4" s="13">
        <v>4</v>
      </c>
      <c r="V4" s="14">
        <v>3</v>
      </c>
      <c r="W4" s="21">
        <f t="shared" ref="W4" si="1">V4/U4</f>
        <v>0.75</v>
      </c>
      <c r="X4" s="29">
        <f>IF(B4="SI",0.5,0.333)</f>
        <v>0.5</v>
      </c>
      <c r="Y4" s="15" t="str">
        <f>IF(W4&gt;=X4,"SI","NO")</f>
        <v>SI</v>
      </c>
      <c r="AA4" s="31" t="str">
        <f>IF(AND(J4="SI",O4="SI",Y4="SI"),"SI","NO")</f>
        <v>SI</v>
      </c>
    </row>
  </sheetData>
  <mergeCells count="15">
    <mergeCell ref="K2:O2"/>
    <mergeCell ref="P2:T2"/>
    <mergeCell ref="U2:Y2"/>
    <mergeCell ref="F1:Y1"/>
    <mergeCell ref="A1:A3"/>
    <mergeCell ref="C1:E1"/>
    <mergeCell ref="C2:C3"/>
    <mergeCell ref="D2:D3"/>
    <mergeCell ref="E2:E3"/>
    <mergeCell ref="F2:J2"/>
    <mergeCell ref="B1:B3"/>
    <mergeCell ref="I3:J3"/>
    <mergeCell ref="N3:O3"/>
    <mergeCell ref="S3:T3"/>
    <mergeCell ref="X3:Y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21.85546875" customWidth="1"/>
    <col min="2" max="2" width="3.140625" bestFit="1" customWidth="1"/>
    <col min="3" max="3" width="127.28515625" customWidth="1"/>
    <col min="4" max="23" width="7.42578125" customWidth="1"/>
  </cols>
  <sheetData>
    <row r="1" spans="1:24" ht="15.75" thickBot="1" x14ac:dyDescent="0.3">
      <c r="A1" s="134" t="s">
        <v>23</v>
      </c>
      <c r="B1" s="141" t="s">
        <v>17</v>
      </c>
      <c r="C1" s="144" t="s">
        <v>18</v>
      </c>
      <c r="D1" s="138" t="s">
        <v>1</v>
      </c>
      <c r="E1" s="139"/>
      <c r="F1" s="139"/>
      <c r="G1" s="140"/>
      <c r="H1" s="161" t="s">
        <v>4</v>
      </c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3"/>
    </row>
    <row r="2" spans="1:24" ht="15.75" thickBot="1" x14ac:dyDescent="0.3">
      <c r="A2" s="135"/>
      <c r="B2" s="142"/>
      <c r="C2" s="145"/>
      <c r="D2" s="115" t="s">
        <v>14</v>
      </c>
      <c r="E2" s="117" t="s">
        <v>20</v>
      </c>
      <c r="F2" s="117" t="s">
        <v>19</v>
      </c>
      <c r="G2" s="119" t="s">
        <v>21</v>
      </c>
      <c r="H2" s="149" t="s">
        <v>6</v>
      </c>
      <c r="I2" s="150"/>
      <c r="J2" s="150"/>
      <c r="K2" s="151"/>
      <c r="L2" s="152" t="s">
        <v>10</v>
      </c>
      <c r="M2" s="153"/>
      <c r="N2" s="153"/>
      <c r="O2" s="154"/>
      <c r="P2" s="155" t="s">
        <v>11</v>
      </c>
      <c r="Q2" s="156"/>
      <c r="R2" s="156"/>
      <c r="S2" s="157"/>
      <c r="T2" s="158" t="s">
        <v>12</v>
      </c>
      <c r="U2" s="159"/>
      <c r="V2" s="159"/>
      <c r="W2" s="160"/>
    </row>
    <row r="3" spans="1:24" ht="15.75" thickBot="1" x14ac:dyDescent="0.3">
      <c r="A3" s="136"/>
      <c r="B3" s="143"/>
      <c r="C3" s="146"/>
      <c r="D3" s="147"/>
      <c r="E3" s="148"/>
      <c r="F3" s="148"/>
      <c r="G3" s="137"/>
      <c r="H3" s="74" t="s">
        <v>14</v>
      </c>
      <c r="I3" s="38" t="s">
        <v>20</v>
      </c>
      <c r="J3" s="38" t="s">
        <v>19</v>
      </c>
      <c r="K3" s="43" t="s">
        <v>21</v>
      </c>
      <c r="L3" s="46" t="s">
        <v>14</v>
      </c>
      <c r="M3" s="47" t="s">
        <v>20</v>
      </c>
      <c r="N3" s="47" t="s">
        <v>19</v>
      </c>
      <c r="O3" s="52" t="s">
        <v>21</v>
      </c>
      <c r="P3" s="55" t="s">
        <v>14</v>
      </c>
      <c r="Q3" s="56" t="s">
        <v>20</v>
      </c>
      <c r="R3" s="56" t="s">
        <v>19</v>
      </c>
      <c r="S3" s="59" t="s">
        <v>21</v>
      </c>
      <c r="T3" s="62" t="s">
        <v>14</v>
      </c>
      <c r="U3" s="63" t="s">
        <v>20</v>
      </c>
      <c r="V3" s="63" t="s">
        <v>19</v>
      </c>
      <c r="W3" s="64" t="s">
        <v>21</v>
      </c>
    </row>
    <row r="4" spans="1:24" x14ac:dyDescent="0.25">
      <c r="A4" s="89" t="s">
        <v>25</v>
      </c>
      <c r="B4" s="90">
        <v>1</v>
      </c>
      <c r="C4" s="91" t="s">
        <v>28</v>
      </c>
      <c r="D4" s="92">
        <v>11</v>
      </c>
      <c r="E4" s="79">
        <f>I4+M4+Q4+U4</f>
        <v>85</v>
      </c>
      <c r="F4" s="80">
        <v>1</v>
      </c>
      <c r="G4" s="81">
        <f>K4+O4+S4+W4</f>
        <v>10</v>
      </c>
      <c r="H4" s="75">
        <v>6</v>
      </c>
      <c r="I4" s="41">
        <f>H4*70/(H4+J4)</f>
        <v>60</v>
      </c>
      <c r="J4" s="42">
        <v>1</v>
      </c>
      <c r="K4" s="44">
        <f>70-I4</f>
        <v>10</v>
      </c>
      <c r="L4" s="94">
        <v>2</v>
      </c>
      <c r="M4" s="50">
        <f>L4*20/(L4+N4)</f>
        <v>20</v>
      </c>
      <c r="N4" s="51">
        <v>0</v>
      </c>
      <c r="O4" s="53">
        <f>20-M4</f>
        <v>0</v>
      </c>
      <c r="P4" s="33">
        <v>0</v>
      </c>
      <c r="Q4" s="58">
        <v>0</v>
      </c>
      <c r="R4" s="58">
        <v>0</v>
      </c>
      <c r="S4" s="60">
        <v>0</v>
      </c>
      <c r="T4" s="67">
        <v>3</v>
      </c>
      <c r="U4" s="68">
        <f>T4*5/(T4+V4)</f>
        <v>5</v>
      </c>
      <c r="V4" s="69">
        <v>0</v>
      </c>
      <c r="W4" s="70">
        <f>5-U4</f>
        <v>0</v>
      </c>
      <c r="X4" s="73"/>
    </row>
    <row r="5" spans="1:24" x14ac:dyDescent="0.25">
      <c r="A5" s="87" t="s">
        <v>25</v>
      </c>
      <c r="B5" s="83">
        <v>2</v>
      </c>
      <c r="C5" s="84" t="s">
        <v>29</v>
      </c>
      <c r="D5" s="93">
        <v>11</v>
      </c>
      <c r="E5" s="78">
        <f t="shared" ref="E5:E52" si="0">I5+M5+Q5+U5</f>
        <v>85</v>
      </c>
      <c r="F5" s="77">
        <v>1</v>
      </c>
      <c r="G5" s="82">
        <f t="shared" ref="G5:G52" si="1">K5+O5+S5+W5</f>
        <v>10</v>
      </c>
      <c r="H5" s="76">
        <v>6</v>
      </c>
      <c r="I5" s="40">
        <f>H5*70/(H5+J5)</f>
        <v>60</v>
      </c>
      <c r="J5" s="39">
        <v>1</v>
      </c>
      <c r="K5" s="45">
        <f>70-I5</f>
        <v>10</v>
      </c>
      <c r="L5" s="95">
        <v>2</v>
      </c>
      <c r="M5" s="49">
        <f>L5*20/(L5+N5)</f>
        <v>20</v>
      </c>
      <c r="N5" s="48">
        <v>0</v>
      </c>
      <c r="O5" s="54">
        <f>20-M5</f>
        <v>0</v>
      </c>
      <c r="P5" s="34">
        <v>0</v>
      </c>
      <c r="Q5" s="57">
        <v>0</v>
      </c>
      <c r="R5" s="57">
        <v>0</v>
      </c>
      <c r="S5" s="61">
        <v>0</v>
      </c>
      <c r="T5" s="71">
        <v>3</v>
      </c>
      <c r="U5" s="66">
        <f>T5*5/(T5+V5)</f>
        <v>5</v>
      </c>
      <c r="V5" s="65">
        <v>0</v>
      </c>
      <c r="W5" s="72">
        <f t="shared" ref="W5:W52" si="2">5-U5</f>
        <v>0</v>
      </c>
    </row>
    <row r="6" spans="1:24" x14ac:dyDescent="0.25">
      <c r="A6" s="87" t="s">
        <v>25</v>
      </c>
      <c r="B6" s="83">
        <v>3</v>
      </c>
      <c r="C6" s="84" t="s">
        <v>30</v>
      </c>
      <c r="D6" s="93">
        <v>11</v>
      </c>
      <c r="E6" s="78">
        <f t="shared" si="0"/>
        <v>85</v>
      </c>
      <c r="F6" s="77">
        <v>1</v>
      </c>
      <c r="G6" s="82">
        <f t="shared" si="1"/>
        <v>10</v>
      </c>
      <c r="H6" s="76">
        <v>6</v>
      </c>
      <c r="I6" s="40">
        <f t="shared" ref="I6:I52" si="3">H6*70/(H6+J6)</f>
        <v>60</v>
      </c>
      <c r="J6" s="39">
        <v>1</v>
      </c>
      <c r="K6" s="45">
        <f t="shared" ref="K6:K52" si="4">70-I6</f>
        <v>10</v>
      </c>
      <c r="L6" s="95">
        <v>2</v>
      </c>
      <c r="M6" s="49">
        <f t="shared" ref="M6:M52" si="5">L6*20/(L6+N6)</f>
        <v>20</v>
      </c>
      <c r="N6" s="48">
        <v>0</v>
      </c>
      <c r="O6" s="54">
        <f t="shared" ref="O6:O52" si="6">20-M6</f>
        <v>0</v>
      </c>
      <c r="P6" s="96">
        <v>0</v>
      </c>
      <c r="Q6" s="57">
        <v>0</v>
      </c>
      <c r="R6" s="57">
        <v>0</v>
      </c>
      <c r="S6" s="61">
        <v>0</v>
      </c>
      <c r="T6" s="71">
        <v>3</v>
      </c>
      <c r="U6" s="66">
        <f t="shared" ref="U6:U52" si="7">T6*5/(T6+V6)</f>
        <v>5</v>
      </c>
      <c r="V6" s="65">
        <v>0</v>
      </c>
      <c r="W6" s="72">
        <f t="shared" si="2"/>
        <v>0</v>
      </c>
    </row>
    <row r="7" spans="1:24" x14ac:dyDescent="0.25">
      <c r="A7" s="87" t="s">
        <v>25</v>
      </c>
      <c r="B7" s="83">
        <v>4</v>
      </c>
      <c r="C7" s="84" t="s">
        <v>31</v>
      </c>
      <c r="D7" s="93">
        <v>12</v>
      </c>
      <c r="E7" s="78">
        <f t="shared" si="0"/>
        <v>95</v>
      </c>
      <c r="F7" s="77">
        <v>0</v>
      </c>
      <c r="G7" s="82">
        <f t="shared" si="1"/>
        <v>0</v>
      </c>
      <c r="H7" s="76">
        <v>7</v>
      </c>
      <c r="I7" s="40">
        <f t="shared" si="3"/>
        <v>70</v>
      </c>
      <c r="J7" s="39">
        <v>0</v>
      </c>
      <c r="K7" s="45">
        <f t="shared" si="4"/>
        <v>0</v>
      </c>
      <c r="L7" s="95">
        <v>2</v>
      </c>
      <c r="M7" s="49">
        <f t="shared" si="5"/>
        <v>20</v>
      </c>
      <c r="N7" s="48">
        <v>0</v>
      </c>
      <c r="O7" s="54">
        <f t="shared" si="6"/>
        <v>0</v>
      </c>
      <c r="P7" s="96">
        <v>0</v>
      </c>
      <c r="Q7" s="57">
        <v>0</v>
      </c>
      <c r="R7" s="57">
        <v>0</v>
      </c>
      <c r="S7" s="61">
        <v>0</v>
      </c>
      <c r="T7" s="71">
        <v>3</v>
      </c>
      <c r="U7" s="66">
        <f t="shared" si="7"/>
        <v>5</v>
      </c>
      <c r="V7" s="65">
        <v>0</v>
      </c>
      <c r="W7" s="72">
        <f t="shared" si="2"/>
        <v>0</v>
      </c>
    </row>
    <row r="8" spans="1:24" x14ac:dyDescent="0.25">
      <c r="A8" s="87" t="s">
        <v>25</v>
      </c>
      <c r="B8" s="83">
        <v>5</v>
      </c>
      <c r="C8" s="84" t="s">
        <v>32</v>
      </c>
      <c r="D8" s="93">
        <v>11</v>
      </c>
      <c r="E8" s="78">
        <f t="shared" si="0"/>
        <v>85</v>
      </c>
      <c r="F8" s="77">
        <v>1</v>
      </c>
      <c r="G8" s="82">
        <f t="shared" si="1"/>
        <v>10</v>
      </c>
      <c r="H8" s="76">
        <v>6</v>
      </c>
      <c r="I8" s="40">
        <f t="shared" si="3"/>
        <v>60</v>
      </c>
      <c r="J8" s="39">
        <v>1</v>
      </c>
      <c r="K8" s="45">
        <f t="shared" si="4"/>
        <v>10</v>
      </c>
      <c r="L8" s="95">
        <v>2</v>
      </c>
      <c r="M8" s="49">
        <f t="shared" si="5"/>
        <v>20</v>
      </c>
      <c r="N8" s="48">
        <v>0</v>
      </c>
      <c r="O8" s="54">
        <f t="shared" si="6"/>
        <v>0</v>
      </c>
      <c r="P8" s="96">
        <v>0</v>
      </c>
      <c r="Q8" s="57">
        <v>0</v>
      </c>
      <c r="R8" s="57">
        <v>0</v>
      </c>
      <c r="S8" s="61">
        <v>0</v>
      </c>
      <c r="T8" s="71">
        <v>3</v>
      </c>
      <c r="U8" s="66">
        <f t="shared" si="7"/>
        <v>5</v>
      </c>
      <c r="V8" s="65">
        <v>0</v>
      </c>
      <c r="W8" s="72">
        <f t="shared" si="2"/>
        <v>0</v>
      </c>
    </row>
    <row r="9" spans="1:24" x14ac:dyDescent="0.25">
      <c r="A9" s="87" t="s">
        <v>25</v>
      </c>
      <c r="B9" s="83">
        <v>6</v>
      </c>
      <c r="C9" s="84" t="s">
        <v>33</v>
      </c>
      <c r="D9" s="93">
        <v>12</v>
      </c>
      <c r="E9" s="78">
        <f t="shared" si="0"/>
        <v>95</v>
      </c>
      <c r="F9" s="77">
        <v>0</v>
      </c>
      <c r="G9" s="82">
        <f t="shared" si="1"/>
        <v>0</v>
      </c>
      <c r="H9" s="76">
        <v>7</v>
      </c>
      <c r="I9" s="40">
        <f t="shared" si="3"/>
        <v>70</v>
      </c>
      <c r="J9" s="39">
        <v>0</v>
      </c>
      <c r="K9" s="45">
        <f t="shared" si="4"/>
        <v>0</v>
      </c>
      <c r="L9" s="95">
        <v>2</v>
      </c>
      <c r="M9" s="49">
        <f t="shared" si="5"/>
        <v>20</v>
      </c>
      <c r="N9" s="48">
        <v>0</v>
      </c>
      <c r="O9" s="54">
        <f t="shared" si="6"/>
        <v>0</v>
      </c>
      <c r="P9" s="96">
        <v>0</v>
      </c>
      <c r="Q9" s="57">
        <v>0</v>
      </c>
      <c r="R9" s="57">
        <v>0</v>
      </c>
      <c r="S9" s="61">
        <v>0</v>
      </c>
      <c r="T9" s="71">
        <v>3</v>
      </c>
      <c r="U9" s="66">
        <f t="shared" si="7"/>
        <v>5</v>
      </c>
      <c r="V9" s="65">
        <v>0</v>
      </c>
      <c r="W9" s="72">
        <f t="shared" si="2"/>
        <v>0</v>
      </c>
    </row>
    <row r="10" spans="1:24" x14ac:dyDescent="0.25">
      <c r="A10" s="87" t="s">
        <v>25</v>
      </c>
      <c r="B10" s="83">
        <v>7</v>
      </c>
      <c r="C10" s="84" t="s">
        <v>34</v>
      </c>
      <c r="D10" s="93">
        <v>10</v>
      </c>
      <c r="E10" s="78">
        <f t="shared" si="0"/>
        <v>83.333333333333329</v>
      </c>
      <c r="F10" s="77">
        <v>2</v>
      </c>
      <c r="G10" s="82">
        <f t="shared" si="1"/>
        <v>11.666666666666666</v>
      </c>
      <c r="H10" s="76">
        <v>6</v>
      </c>
      <c r="I10" s="40">
        <f t="shared" si="3"/>
        <v>60</v>
      </c>
      <c r="J10" s="39">
        <v>1</v>
      </c>
      <c r="K10" s="45">
        <f t="shared" si="4"/>
        <v>10</v>
      </c>
      <c r="L10" s="95">
        <v>2</v>
      </c>
      <c r="M10" s="49">
        <f t="shared" si="5"/>
        <v>20</v>
      </c>
      <c r="N10" s="48">
        <v>0</v>
      </c>
      <c r="O10" s="54">
        <f t="shared" si="6"/>
        <v>0</v>
      </c>
      <c r="P10" s="96">
        <v>0</v>
      </c>
      <c r="Q10" s="57">
        <v>0</v>
      </c>
      <c r="R10" s="57">
        <v>0</v>
      </c>
      <c r="S10" s="61">
        <v>0</v>
      </c>
      <c r="T10" s="71">
        <v>2</v>
      </c>
      <c r="U10" s="66">
        <f t="shared" si="7"/>
        <v>3.3333333333333335</v>
      </c>
      <c r="V10" s="65">
        <v>1</v>
      </c>
      <c r="W10" s="72">
        <f t="shared" si="2"/>
        <v>1.6666666666666665</v>
      </c>
    </row>
    <row r="11" spans="1:24" x14ac:dyDescent="0.25">
      <c r="A11" s="87" t="s">
        <v>25</v>
      </c>
      <c r="B11" s="83">
        <v>8</v>
      </c>
      <c r="C11" s="84" t="s">
        <v>35</v>
      </c>
      <c r="D11" s="93">
        <v>11</v>
      </c>
      <c r="E11" s="78">
        <f t="shared" si="0"/>
        <v>93.333333333333329</v>
      </c>
      <c r="F11" s="77">
        <v>1</v>
      </c>
      <c r="G11" s="82">
        <f t="shared" si="1"/>
        <v>1.6666666666666665</v>
      </c>
      <c r="H11" s="76">
        <v>7</v>
      </c>
      <c r="I11" s="40">
        <f t="shared" si="3"/>
        <v>70</v>
      </c>
      <c r="J11" s="39">
        <v>0</v>
      </c>
      <c r="K11" s="45">
        <f t="shared" si="4"/>
        <v>0</v>
      </c>
      <c r="L11" s="95">
        <v>2</v>
      </c>
      <c r="M11" s="49">
        <f t="shared" si="5"/>
        <v>20</v>
      </c>
      <c r="N11" s="48">
        <v>0</v>
      </c>
      <c r="O11" s="54">
        <f t="shared" si="6"/>
        <v>0</v>
      </c>
      <c r="P11" s="96">
        <v>0</v>
      </c>
      <c r="Q11" s="57">
        <v>0</v>
      </c>
      <c r="R11" s="57">
        <v>0</v>
      </c>
      <c r="S11" s="61">
        <v>0</v>
      </c>
      <c r="T11" s="71">
        <v>2</v>
      </c>
      <c r="U11" s="66">
        <f t="shared" si="7"/>
        <v>3.3333333333333335</v>
      </c>
      <c r="V11" s="65">
        <v>1</v>
      </c>
      <c r="W11" s="72">
        <f t="shared" si="2"/>
        <v>1.6666666666666665</v>
      </c>
    </row>
    <row r="12" spans="1:24" x14ac:dyDescent="0.25">
      <c r="A12" s="87" t="s">
        <v>24</v>
      </c>
      <c r="B12" s="83">
        <v>9</v>
      </c>
      <c r="C12" s="84" t="s">
        <v>36</v>
      </c>
      <c r="D12" s="93">
        <v>11</v>
      </c>
      <c r="E12" s="78">
        <f t="shared" si="0"/>
        <v>85</v>
      </c>
      <c r="F12" s="77">
        <v>1</v>
      </c>
      <c r="G12" s="82">
        <f t="shared" si="1"/>
        <v>10</v>
      </c>
      <c r="H12" s="76">
        <v>6</v>
      </c>
      <c r="I12" s="40">
        <f t="shared" si="3"/>
        <v>60</v>
      </c>
      <c r="J12" s="39">
        <v>1</v>
      </c>
      <c r="K12" s="45">
        <f t="shared" si="4"/>
        <v>10</v>
      </c>
      <c r="L12" s="95">
        <v>2</v>
      </c>
      <c r="M12" s="49">
        <f t="shared" si="5"/>
        <v>20</v>
      </c>
      <c r="N12" s="48">
        <v>0</v>
      </c>
      <c r="O12" s="54">
        <f t="shared" si="6"/>
        <v>0</v>
      </c>
      <c r="P12" s="96">
        <v>0</v>
      </c>
      <c r="Q12" s="57">
        <v>0</v>
      </c>
      <c r="R12" s="57">
        <v>0</v>
      </c>
      <c r="S12" s="61">
        <v>0</v>
      </c>
      <c r="T12" s="71">
        <v>3</v>
      </c>
      <c r="U12" s="66">
        <f t="shared" si="7"/>
        <v>5</v>
      </c>
      <c r="V12" s="65">
        <v>0</v>
      </c>
      <c r="W12" s="72">
        <f t="shared" si="2"/>
        <v>0</v>
      </c>
    </row>
    <row r="13" spans="1:24" x14ac:dyDescent="0.25">
      <c r="A13" s="87" t="s">
        <v>24</v>
      </c>
      <c r="B13" s="83">
        <v>10</v>
      </c>
      <c r="C13" s="84" t="s">
        <v>37</v>
      </c>
      <c r="D13" s="93">
        <v>12</v>
      </c>
      <c r="E13" s="78">
        <f t="shared" si="0"/>
        <v>95</v>
      </c>
      <c r="F13" s="77">
        <v>0</v>
      </c>
      <c r="G13" s="82">
        <f t="shared" si="1"/>
        <v>0</v>
      </c>
      <c r="H13" s="76">
        <v>7</v>
      </c>
      <c r="I13" s="40">
        <f t="shared" si="3"/>
        <v>70</v>
      </c>
      <c r="J13" s="39">
        <v>0</v>
      </c>
      <c r="K13" s="45">
        <f t="shared" si="4"/>
        <v>0</v>
      </c>
      <c r="L13" s="95">
        <v>2</v>
      </c>
      <c r="M13" s="49">
        <f t="shared" si="5"/>
        <v>20</v>
      </c>
      <c r="N13" s="48">
        <v>0</v>
      </c>
      <c r="O13" s="54">
        <f t="shared" si="6"/>
        <v>0</v>
      </c>
      <c r="P13" s="96">
        <v>0</v>
      </c>
      <c r="Q13" s="57">
        <v>0</v>
      </c>
      <c r="R13" s="57">
        <v>0</v>
      </c>
      <c r="S13" s="61">
        <v>0</v>
      </c>
      <c r="T13" s="71">
        <v>3</v>
      </c>
      <c r="U13" s="66">
        <f t="shared" si="7"/>
        <v>5</v>
      </c>
      <c r="V13" s="65">
        <v>0</v>
      </c>
      <c r="W13" s="72">
        <f t="shared" si="2"/>
        <v>0</v>
      </c>
    </row>
    <row r="14" spans="1:24" x14ac:dyDescent="0.25">
      <c r="A14" s="87" t="s">
        <v>24</v>
      </c>
      <c r="B14" s="83">
        <v>11</v>
      </c>
      <c r="C14" s="84" t="s">
        <v>38</v>
      </c>
      <c r="D14" s="93">
        <v>11</v>
      </c>
      <c r="E14" s="78">
        <f t="shared" si="0"/>
        <v>93.333333333333329</v>
      </c>
      <c r="F14" s="77">
        <v>1</v>
      </c>
      <c r="G14" s="82">
        <f t="shared" si="1"/>
        <v>1.6666666666666665</v>
      </c>
      <c r="H14" s="76">
        <v>7</v>
      </c>
      <c r="I14" s="40">
        <f t="shared" si="3"/>
        <v>70</v>
      </c>
      <c r="J14" s="39">
        <v>0</v>
      </c>
      <c r="K14" s="45">
        <f t="shared" si="4"/>
        <v>0</v>
      </c>
      <c r="L14" s="95">
        <v>2</v>
      </c>
      <c r="M14" s="49">
        <f t="shared" si="5"/>
        <v>20</v>
      </c>
      <c r="N14" s="48">
        <v>0</v>
      </c>
      <c r="O14" s="54">
        <f t="shared" si="6"/>
        <v>0</v>
      </c>
      <c r="P14" s="96">
        <v>0</v>
      </c>
      <c r="Q14" s="57">
        <v>0</v>
      </c>
      <c r="R14" s="57">
        <v>0</v>
      </c>
      <c r="S14" s="61">
        <v>0</v>
      </c>
      <c r="T14" s="71">
        <v>2</v>
      </c>
      <c r="U14" s="66">
        <f t="shared" si="7"/>
        <v>3.3333333333333335</v>
      </c>
      <c r="V14" s="65">
        <v>1</v>
      </c>
      <c r="W14" s="72">
        <f t="shared" si="2"/>
        <v>1.6666666666666665</v>
      </c>
    </row>
    <row r="15" spans="1:24" x14ac:dyDescent="0.25">
      <c r="A15" s="87" t="s">
        <v>24</v>
      </c>
      <c r="B15" s="83">
        <v>12</v>
      </c>
      <c r="C15" s="84" t="s">
        <v>39</v>
      </c>
      <c r="D15" s="93">
        <v>11</v>
      </c>
      <c r="E15" s="78">
        <f t="shared" si="0"/>
        <v>93.333333333333329</v>
      </c>
      <c r="F15" s="77">
        <v>1</v>
      </c>
      <c r="G15" s="82">
        <f t="shared" si="1"/>
        <v>1.6666666666666665</v>
      </c>
      <c r="H15" s="76">
        <v>7</v>
      </c>
      <c r="I15" s="40">
        <f t="shared" si="3"/>
        <v>70</v>
      </c>
      <c r="J15" s="39">
        <v>0</v>
      </c>
      <c r="K15" s="45">
        <f t="shared" si="4"/>
        <v>0</v>
      </c>
      <c r="L15" s="95">
        <v>2</v>
      </c>
      <c r="M15" s="49">
        <f t="shared" si="5"/>
        <v>20</v>
      </c>
      <c r="N15" s="48">
        <v>0</v>
      </c>
      <c r="O15" s="54">
        <f t="shared" si="6"/>
        <v>0</v>
      </c>
      <c r="P15" s="96">
        <v>0</v>
      </c>
      <c r="Q15" s="57">
        <v>0</v>
      </c>
      <c r="R15" s="57">
        <v>0</v>
      </c>
      <c r="S15" s="61">
        <v>0</v>
      </c>
      <c r="T15" s="71">
        <v>2</v>
      </c>
      <c r="U15" s="66">
        <f t="shared" si="7"/>
        <v>3.3333333333333335</v>
      </c>
      <c r="V15" s="65">
        <v>1</v>
      </c>
      <c r="W15" s="72">
        <f t="shared" si="2"/>
        <v>1.6666666666666665</v>
      </c>
    </row>
    <row r="16" spans="1:24" x14ac:dyDescent="0.25">
      <c r="A16" s="87" t="s">
        <v>24</v>
      </c>
      <c r="B16" s="83">
        <v>13</v>
      </c>
      <c r="C16" s="84" t="s">
        <v>40</v>
      </c>
      <c r="D16" s="93">
        <v>12</v>
      </c>
      <c r="E16" s="78">
        <f t="shared" si="0"/>
        <v>95</v>
      </c>
      <c r="F16" s="77">
        <v>0</v>
      </c>
      <c r="G16" s="82">
        <f t="shared" si="1"/>
        <v>0</v>
      </c>
      <c r="H16" s="76">
        <v>7</v>
      </c>
      <c r="I16" s="40">
        <f t="shared" si="3"/>
        <v>70</v>
      </c>
      <c r="J16" s="39">
        <v>0</v>
      </c>
      <c r="K16" s="45">
        <f t="shared" si="4"/>
        <v>0</v>
      </c>
      <c r="L16" s="95">
        <v>2</v>
      </c>
      <c r="M16" s="49">
        <f t="shared" si="5"/>
        <v>20</v>
      </c>
      <c r="N16" s="48">
        <v>0</v>
      </c>
      <c r="O16" s="54">
        <f t="shared" si="6"/>
        <v>0</v>
      </c>
      <c r="P16" s="96">
        <v>0</v>
      </c>
      <c r="Q16" s="57">
        <v>0</v>
      </c>
      <c r="R16" s="57">
        <v>0</v>
      </c>
      <c r="S16" s="61">
        <v>0</v>
      </c>
      <c r="T16" s="71">
        <v>3</v>
      </c>
      <c r="U16" s="66">
        <f t="shared" si="7"/>
        <v>5</v>
      </c>
      <c r="V16" s="65">
        <v>0</v>
      </c>
      <c r="W16" s="72">
        <f t="shared" si="2"/>
        <v>0</v>
      </c>
    </row>
    <row r="17" spans="1:23" x14ac:dyDescent="0.25">
      <c r="A17" s="87" t="s">
        <v>24</v>
      </c>
      <c r="B17" s="83">
        <v>14</v>
      </c>
      <c r="C17" s="84" t="s">
        <v>41</v>
      </c>
      <c r="D17" s="93">
        <v>8</v>
      </c>
      <c r="E17" s="78">
        <f t="shared" si="0"/>
        <v>71.666666666666671</v>
      </c>
      <c r="F17" s="77">
        <v>4</v>
      </c>
      <c r="G17" s="82">
        <f t="shared" si="1"/>
        <v>23.333333333333332</v>
      </c>
      <c r="H17" s="76">
        <v>5</v>
      </c>
      <c r="I17" s="40">
        <f t="shared" si="3"/>
        <v>50</v>
      </c>
      <c r="J17" s="39">
        <v>2</v>
      </c>
      <c r="K17" s="45">
        <f t="shared" si="4"/>
        <v>20</v>
      </c>
      <c r="L17" s="95">
        <v>2</v>
      </c>
      <c r="M17" s="49">
        <f t="shared" si="5"/>
        <v>20</v>
      </c>
      <c r="N17" s="48">
        <v>0</v>
      </c>
      <c r="O17" s="54">
        <f t="shared" si="6"/>
        <v>0</v>
      </c>
      <c r="P17" s="96">
        <v>0</v>
      </c>
      <c r="Q17" s="57">
        <v>0</v>
      </c>
      <c r="R17" s="57">
        <v>0</v>
      </c>
      <c r="S17" s="61">
        <v>0</v>
      </c>
      <c r="T17" s="71">
        <v>1</v>
      </c>
      <c r="U17" s="66">
        <f t="shared" si="7"/>
        <v>1.6666666666666667</v>
      </c>
      <c r="V17" s="65">
        <v>2</v>
      </c>
      <c r="W17" s="72">
        <f t="shared" si="2"/>
        <v>3.333333333333333</v>
      </c>
    </row>
    <row r="18" spans="1:23" x14ac:dyDescent="0.25">
      <c r="A18" s="87" t="s">
        <v>24</v>
      </c>
      <c r="B18" s="83">
        <v>15</v>
      </c>
      <c r="C18" s="84" t="s">
        <v>42</v>
      </c>
      <c r="D18" s="93">
        <v>7</v>
      </c>
      <c r="E18" s="78">
        <f t="shared" si="0"/>
        <v>61.666666666666664</v>
      </c>
      <c r="F18" s="77">
        <v>5</v>
      </c>
      <c r="G18" s="82">
        <f t="shared" si="1"/>
        <v>33.333333333333336</v>
      </c>
      <c r="H18" s="76">
        <v>4</v>
      </c>
      <c r="I18" s="40">
        <f t="shared" si="3"/>
        <v>40</v>
      </c>
      <c r="J18" s="39">
        <v>3</v>
      </c>
      <c r="K18" s="45">
        <f t="shared" si="4"/>
        <v>30</v>
      </c>
      <c r="L18" s="95">
        <v>2</v>
      </c>
      <c r="M18" s="49">
        <f t="shared" si="5"/>
        <v>20</v>
      </c>
      <c r="N18" s="48">
        <v>0</v>
      </c>
      <c r="O18" s="54">
        <f t="shared" si="6"/>
        <v>0</v>
      </c>
      <c r="P18" s="96">
        <v>0</v>
      </c>
      <c r="Q18" s="57">
        <v>0</v>
      </c>
      <c r="R18" s="57">
        <v>0</v>
      </c>
      <c r="S18" s="61">
        <v>0</v>
      </c>
      <c r="T18" s="71">
        <v>1</v>
      </c>
      <c r="U18" s="66">
        <f t="shared" si="7"/>
        <v>1.6666666666666667</v>
      </c>
      <c r="V18" s="65">
        <v>2</v>
      </c>
      <c r="W18" s="72">
        <f t="shared" si="2"/>
        <v>3.333333333333333</v>
      </c>
    </row>
    <row r="19" spans="1:23" x14ac:dyDescent="0.25">
      <c r="A19" s="87" t="s">
        <v>24</v>
      </c>
      <c r="B19" s="83">
        <v>16</v>
      </c>
      <c r="C19" s="84" t="s">
        <v>43</v>
      </c>
      <c r="D19" s="93">
        <v>10</v>
      </c>
      <c r="E19" s="78">
        <f t="shared" si="0"/>
        <v>75</v>
      </c>
      <c r="F19" s="77">
        <v>2</v>
      </c>
      <c r="G19" s="82">
        <f t="shared" si="1"/>
        <v>20</v>
      </c>
      <c r="H19" s="76">
        <v>5</v>
      </c>
      <c r="I19" s="40">
        <f t="shared" si="3"/>
        <v>50</v>
      </c>
      <c r="J19" s="39">
        <v>2</v>
      </c>
      <c r="K19" s="45">
        <f t="shared" si="4"/>
        <v>20</v>
      </c>
      <c r="L19" s="95">
        <v>2</v>
      </c>
      <c r="M19" s="49">
        <f t="shared" si="5"/>
        <v>20</v>
      </c>
      <c r="N19" s="48">
        <v>0</v>
      </c>
      <c r="O19" s="54">
        <f t="shared" si="6"/>
        <v>0</v>
      </c>
      <c r="P19" s="96">
        <v>0</v>
      </c>
      <c r="Q19" s="57">
        <v>0</v>
      </c>
      <c r="R19" s="57">
        <v>0</v>
      </c>
      <c r="S19" s="61">
        <v>0</v>
      </c>
      <c r="T19" s="71">
        <v>3</v>
      </c>
      <c r="U19" s="66">
        <f t="shared" si="7"/>
        <v>5</v>
      </c>
      <c r="V19" s="65">
        <v>0</v>
      </c>
      <c r="W19" s="72">
        <f t="shared" si="2"/>
        <v>0</v>
      </c>
    </row>
    <row r="20" spans="1:23" x14ac:dyDescent="0.25">
      <c r="A20" s="87" t="s">
        <v>26</v>
      </c>
      <c r="B20" s="83">
        <v>17</v>
      </c>
      <c r="C20" s="84" t="s">
        <v>44</v>
      </c>
      <c r="D20" s="93">
        <v>10</v>
      </c>
      <c r="E20" s="78">
        <f t="shared" si="0"/>
        <v>83.333333333333329</v>
      </c>
      <c r="F20" s="77">
        <v>2</v>
      </c>
      <c r="G20" s="82">
        <f t="shared" si="1"/>
        <v>11.666666666666666</v>
      </c>
      <c r="H20" s="76">
        <v>6</v>
      </c>
      <c r="I20" s="40">
        <f t="shared" si="3"/>
        <v>60</v>
      </c>
      <c r="J20" s="39">
        <v>1</v>
      </c>
      <c r="K20" s="45">
        <f t="shared" si="4"/>
        <v>10</v>
      </c>
      <c r="L20" s="95">
        <v>2</v>
      </c>
      <c r="M20" s="49">
        <f t="shared" si="5"/>
        <v>20</v>
      </c>
      <c r="N20" s="48">
        <v>0</v>
      </c>
      <c r="O20" s="54">
        <f t="shared" si="6"/>
        <v>0</v>
      </c>
      <c r="P20" s="96">
        <v>0</v>
      </c>
      <c r="Q20" s="57">
        <v>0</v>
      </c>
      <c r="R20" s="57">
        <v>0</v>
      </c>
      <c r="S20" s="61">
        <v>0</v>
      </c>
      <c r="T20" s="71">
        <v>2</v>
      </c>
      <c r="U20" s="66">
        <f t="shared" si="7"/>
        <v>3.3333333333333335</v>
      </c>
      <c r="V20" s="65">
        <v>1</v>
      </c>
      <c r="W20" s="72">
        <f t="shared" si="2"/>
        <v>1.6666666666666665</v>
      </c>
    </row>
    <row r="21" spans="1:23" x14ac:dyDescent="0.25">
      <c r="A21" s="87" t="s">
        <v>26</v>
      </c>
      <c r="B21" s="83">
        <v>18</v>
      </c>
      <c r="C21" s="84" t="s">
        <v>45</v>
      </c>
      <c r="D21" s="93">
        <v>12</v>
      </c>
      <c r="E21" s="78">
        <f t="shared" si="0"/>
        <v>95</v>
      </c>
      <c r="F21" s="77">
        <v>0</v>
      </c>
      <c r="G21" s="82">
        <f t="shared" si="1"/>
        <v>0</v>
      </c>
      <c r="H21" s="76">
        <v>7</v>
      </c>
      <c r="I21" s="40">
        <f t="shared" si="3"/>
        <v>70</v>
      </c>
      <c r="J21" s="39">
        <v>0</v>
      </c>
      <c r="K21" s="45">
        <f t="shared" si="4"/>
        <v>0</v>
      </c>
      <c r="L21" s="95">
        <v>2</v>
      </c>
      <c r="M21" s="49">
        <f t="shared" si="5"/>
        <v>20</v>
      </c>
      <c r="N21" s="48">
        <v>0</v>
      </c>
      <c r="O21" s="54">
        <f t="shared" si="6"/>
        <v>0</v>
      </c>
      <c r="P21" s="96">
        <v>0</v>
      </c>
      <c r="Q21" s="57">
        <v>0</v>
      </c>
      <c r="R21" s="57">
        <v>0</v>
      </c>
      <c r="S21" s="61">
        <v>0</v>
      </c>
      <c r="T21" s="71">
        <v>3</v>
      </c>
      <c r="U21" s="66">
        <f t="shared" si="7"/>
        <v>5</v>
      </c>
      <c r="V21" s="65">
        <v>0</v>
      </c>
      <c r="W21" s="72">
        <f t="shared" si="2"/>
        <v>0</v>
      </c>
    </row>
    <row r="22" spans="1:23" x14ac:dyDescent="0.25">
      <c r="A22" s="87" t="s">
        <v>26</v>
      </c>
      <c r="B22" s="83">
        <v>19</v>
      </c>
      <c r="C22" s="84" t="s">
        <v>46</v>
      </c>
      <c r="D22" s="93">
        <v>12</v>
      </c>
      <c r="E22" s="78">
        <f t="shared" si="0"/>
        <v>95</v>
      </c>
      <c r="F22" s="77">
        <v>0</v>
      </c>
      <c r="G22" s="82">
        <f t="shared" si="1"/>
        <v>0</v>
      </c>
      <c r="H22" s="76">
        <v>7</v>
      </c>
      <c r="I22" s="40">
        <f t="shared" si="3"/>
        <v>70</v>
      </c>
      <c r="J22" s="39">
        <v>0</v>
      </c>
      <c r="K22" s="45">
        <f t="shared" si="4"/>
        <v>0</v>
      </c>
      <c r="L22" s="95">
        <v>2</v>
      </c>
      <c r="M22" s="49">
        <f t="shared" si="5"/>
        <v>20</v>
      </c>
      <c r="N22" s="48">
        <v>0</v>
      </c>
      <c r="O22" s="54">
        <f t="shared" si="6"/>
        <v>0</v>
      </c>
      <c r="P22" s="96">
        <v>0</v>
      </c>
      <c r="Q22" s="57">
        <v>0</v>
      </c>
      <c r="R22" s="57">
        <v>0</v>
      </c>
      <c r="S22" s="61">
        <v>0</v>
      </c>
      <c r="T22" s="71">
        <v>3</v>
      </c>
      <c r="U22" s="66">
        <f t="shared" si="7"/>
        <v>5</v>
      </c>
      <c r="V22" s="65">
        <v>0</v>
      </c>
      <c r="W22" s="72">
        <f t="shared" si="2"/>
        <v>0</v>
      </c>
    </row>
    <row r="23" spans="1:23" x14ac:dyDescent="0.25">
      <c r="A23" s="87" t="s">
        <v>26</v>
      </c>
      <c r="B23" s="83">
        <v>20</v>
      </c>
      <c r="C23" s="84" t="s">
        <v>47</v>
      </c>
      <c r="D23" s="93">
        <v>12</v>
      </c>
      <c r="E23" s="78">
        <f t="shared" si="0"/>
        <v>95</v>
      </c>
      <c r="F23" s="77">
        <v>0</v>
      </c>
      <c r="G23" s="82">
        <f t="shared" si="1"/>
        <v>0</v>
      </c>
      <c r="H23" s="76">
        <v>7</v>
      </c>
      <c r="I23" s="40">
        <f t="shared" si="3"/>
        <v>70</v>
      </c>
      <c r="J23" s="39">
        <v>0</v>
      </c>
      <c r="K23" s="45">
        <f t="shared" si="4"/>
        <v>0</v>
      </c>
      <c r="L23" s="95">
        <v>2</v>
      </c>
      <c r="M23" s="49">
        <f t="shared" si="5"/>
        <v>20</v>
      </c>
      <c r="N23" s="48">
        <v>0</v>
      </c>
      <c r="O23" s="54">
        <f t="shared" si="6"/>
        <v>0</v>
      </c>
      <c r="P23" s="96">
        <v>0</v>
      </c>
      <c r="Q23" s="57">
        <v>0</v>
      </c>
      <c r="R23" s="57">
        <v>0</v>
      </c>
      <c r="S23" s="61">
        <v>0</v>
      </c>
      <c r="T23" s="71">
        <v>3</v>
      </c>
      <c r="U23" s="66">
        <f t="shared" si="7"/>
        <v>5</v>
      </c>
      <c r="V23" s="65">
        <v>0</v>
      </c>
      <c r="W23" s="72">
        <f t="shared" si="2"/>
        <v>0</v>
      </c>
    </row>
    <row r="24" spans="1:23" x14ac:dyDescent="0.25">
      <c r="A24" s="87" t="s">
        <v>26</v>
      </c>
      <c r="B24" s="83">
        <v>21</v>
      </c>
      <c r="C24" s="84" t="s">
        <v>48</v>
      </c>
      <c r="D24" s="93">
        <v>11</v>
      </c>
      <c r="E24" s="78">
        <f t="shared" si="0"/>
        <v>85</v>
      </c>
      <c r="F24" s="77">
        <v>1</v>
      </c>
      <c r="G24" s="82">
        <f t="shared" si="1"/>
        <v>10</v>
      </c>
      <c r="H24" s="76">
        <v>6</v>
      </c>
      <c r="I24" s="40">
        <f t="shared" si="3"/>
        <v>60</v>
      </c>
      <c r="J24" s="39">
        <v>1</v>
      </c>
      <c r="K24" s="45">
        <f t="shared" si="4"/>
        <v>10</v>
      </c>
      <c r="L24" s="95">
        <v>2</v>
      </c>
      <c r="M24" s="49">
        <f t="shared" si="5"/>
        <v>20</v>
      </c>
      <c r="N24" s="48">
        <v>0</v>
      </c>
      <c r="O24" s="54">
        <f t="shared" si="6"/>
        <v>0</v>
      </c>
      <c r="P24" s="96">
        <v>0</v>
      </c>
      <c r="Q24" s="57">
        <v>0</v>
      </c>
      <c r="R24" s="57">
        <v>0</v>
      </c>
      <c r="S24" s="61">
        <v>0</v>
      </c>
      <c r="T24" s="71">
        <v>3</v>
      </c>
      <c r="U24" s="66">
        <f t="shared" si="7"/>
        <v>5</v>
      </c>
      <c r="V24" s="65">
        <v>0</v>
      </c>
      <c r="W24" s="72">
        <f t="shared" si="2"/>
        <v>0</v>
      </c>
    </row>
    <row r="25" spans="1:23" x14ac:dyDescent="0.25">
      <c r="A25" s="87" t="s">
        <v>26</v>
      </c>
      <c r="B25" s="83">
        <v>22</v>
      </c>
      <c r="C25" s="84" t="s">
        <v>49</v>
      </c>
      <c r="D25" s="93">
        <v>10</v>
      </c>
      <c r="E25" s="78">
        <f t="shared" si="0"/>
        <v>75</v>
      </c>
      <c r="F25" s="77">
        <v>2</v>
      </c>
      <c r="G25" s="82">
        <f t="shared" si="1"/>
        <v>20</v>
      </c>
      <c r="H25" s="76">
        <v>5</v>
      </c>
      <c r="I25" s="40">
        <f t="shared" si="3"/>
        <v>50</v>
      </c>
      <c r="J25" s="39">
        <v>2</v>
      </c>
      <c r="K25" s="45">
        <f t="shared" si="4"/>
        <v>20</v>
      </c>
      <c r="L25" s="95">
        <v>2</v>
      </c>
      <c r="M25" s="49">
        <f t="shared" si="5"/>
        <v>20</v>
      </c>
      <c r="N25" s="48">
        <v>0</v>
      </c>
      <c r="O25" s="54">
        <f t="shared" si="6"/>
        <v>0</v>
      </c>
      <c r="P25" s="96">
        <v>0</v>
      </c>
      <c r="Q25" s="57">
        <v>0</v>
      </c>
      <c r="R25" s="57">
        <v>0</v>
      </c>
      <c r="S25" s="61">
        <v>0</v>
      </c>
      <c r="T25" s="71">
        <v>3</v>
      </c>
      <c r="U25" s="66">
        <f t="shared" si="7"/>
        <v>5</v>
      </c>
      <c r="V25" s="65">
        <v>0</v>
      </c>
      <c r="W25" s="72">
        <f t="shared" si="2"/>
        <v>0</v>
      </c>
    </row>
    <row r="26" spans="1:23" x14ac:dyDescent="0.25">
      <c r="A26" s="87" t="s">
        <v>26</v>
      </c>
      <c r="B26" s="83">
        <v>23</v>
      </c>
      <c r="C26" s="84" t="s">
        <v>50</v>
      </c>
      <c r="D26" s="93">
        <v>12</v>
      </c>
      <c r="E26" s="78">
        <f t="shared" si="0"/>
        <v>95</v>
      </c>
      <c r="F26" s="77">
        <v>0</v>
      </c>
      <c r="G26" s="82">
        <f t="shared" si="1"/>
        <v>0</v>
      </c>
      <c r="H26" s="76">
        <v>7</v>
      </c>
      <c r="I26" s="40">
        <f t="shared" si="3"/>
        <v>70</v>
      </c>
      <c r="J26" s="39">
        <v>0</v>
      </c>
      <c r="K26" s="45">
        <f t="shared" si="4"/>
        <v>0</v>
      </c>
      <c r="L26" s="95">
        <v>2</v>
      </c>
      <c r="M26" s="49">
        <f t="shared" si="5"/>
        <v>20</v>
      </c>
      <c r="N26" s="48">
        <v>0</v>
      </c>
      <c r="O26" s="54">
        <f t="shared" si="6"/>
        <v>0</v>
      </c>
      <c r="P26" s="96">
        <v>0</v>
      </c>
      <c r="Q26" s="57">
        <v>0</v>
      </c>
      <c r="R26" s="57">
        <v>0</v>
      </c>
      <c r="S26" s="61">
        <v>0</v>
      </c>
      <c r="T26" s="71">
        <v>3</v>
      </c>
      <c r="U26" s="66">
        <f t="shared" si="7"/>
        <v>5</v>
      </c>
      <c r="V26" s="65">
        <v>0</v>
      </c>
      <c r="W26" s="72">
        <f t="shared" si="2"/>
        <v>0</v>
      </c>
    </row>
    <row r="27" spans="1:23" x14ac:dyDescent="0.25">
      <c r="A27" s="87" t="s">
        <v>26</v>
      </c>
      <c r="B27" s="83">
        <v>24</v>
      </c>
      <c r="C27" s="84" t="s">
        <v>51</v>
      </c>
      <c r="D27" s="93">
        <v>12</v>
      </c>
      <c r="E27" s="78">
        <f t="shared" si="0"/>
        <v>95</v>
      </c>
      <c r="F27" s="77">
        <v>0</v>
      </c>
      <c r="G27" s="82">
        <f t="shared" si="1"/>
        <v>0</v>
      </c>
      <c r="H27" s="76">
        <v>7</v>
      </c>
      <c r="I27" s="40">
        <f t="shared" si="3"/>
        <v>70</v>
      </c>
      <c r="J27" s="39">
        <v>0</v>
      </c>
      <c r="K27" s="45">
        <f t="shared" si="4"/>
        <v>0</v>
      </c>
      <c r="L27" s="95">
        <v>2</v>
      </c>
      <c r="M27" s="49">
        <f t="shared" si="5"/>
        <v>20</v>
      </c>
      <c r="N27" s="48">
        <v>0</v>
      </c>
      <c r="O27" s="54">
        <f t="shared" si="6"/>
        <v>0</v>
      </c>
      <c r="P27" s="96">
        <v>0</v>
      </c>
      <c r="Q27" s="57">
        <v>0</v>
      </c>
      <c r="R27" s="57">
        <v>0</v>
      </c>
      <c r="S27" s="61">
        <v>0</v>
      </c>
      <c r="T27" s="71">
        <v>3</v>
      </c>
      <c r="U27" s="66">
        <f t="shared" si="7"/>
        <v>5</v>
      </c>
      <c r="V27" s="65">
        <v>0</v>
      </c>
      <c r="W27" s="72">
        <f t="shared" si="2"/>
        <v>0</v>
      </c>
    </row>
    <row r="28" spans="1:23" x14ac:dyDescent="0.25">
      <c r="A28" s="87" t="s">
        <v>26</v>
      </c>
      <c r="B28" s="83">
        <v>25</v>
      </c>
      <c r="C28" s="84" t="s">
        <v>52</v>
      </c>
      <c r="D28" s="93">
        <v>12</v>
      </c>
      <c r="E28" s="78">
        <f t="shared" si="0"/>
        <v>95</v>
      </c>
      <c r="F28" s="77">
        <v>0</v>
      </c>
      <c r="G28" s="82">
        <f t="shared" si="1"/>
        <v>0</v>
      </c>
      <c r="H28" s="76">
        <v>7</v>
      </c>
      <c r="I28" s="40">
        <f t="shared" si="3"/>
        <v>70</v>
      </c>
      <c r="J28" s="39">
        <v>0</v>
      </c>
      <c r="K28" s="45">
        <f t="shared" si="4"/>
        <v>0</v>
      </c>
      <c r="L28" s="95">
        <v>2</v>
      </c>
      <c r="M28" s="49">
        <f t="shared" si="5"/>
        <v>20</v>
      </c>
      <c r="N28" s="48">
        <v>0</v>
      </c>
      <c r="O28" s="54">
        <f t="shared" si="6"/>
        <v>0</v>
      </c>
      <c r="P28" s="96">
        <v>0</v>
      </c>
      <c r="Q28" s="57">
        <v>0</v>
      </c>
      <c r="R28" s="57">
        <v>0</v>
      </c>
      <c r="S28" s="61">
        <v>0</v>
      </c>
      <c r="T28" s="71">
        <v>3</v>
      </c>
      <c r="U28" s="66">
        <f t="shared" si="7"/>
        <v>5</v>
      </c>
      <c r="V28" s="65">
        <v>0</v>
      </c>
      <c r="W28" s="72">
        <f t="shared" si="2"/>
        <v>0</v>
      </c>
    </row>
    <row r="29" spans="1:23" x14ac:dyDescent="0.25">
      <c r="A29" s="87" t="s">
        <v>26</v>
      </c>
      <c r="B29" s="83">
        <v>26</v>
      </c>
      <c r="C29" s="84" t="s">
        <v>53</v>
      </c>
      <c r="D29" s="93">
        <v>9</v>
      </c>
      <c r="E29" s="78">
        <f t="shared" si="0"/>
        <v>81.666666666666671</v>
      </c>
      <c r="F29" s="77">
        <v>3</v>
      </c>
      <c r="G29" s="82">
        <f t="shared" si="1"/>
        <v>13.333333333333332</v>
      </c>
      <c r="H29" s="76">
        <v>6</v>
      </c>
      <c r="I29" s="40">
        <f t="shared" si="3"/>
        <v>60</v>
      </c>
      <c r="J29" s="39">
        <v>1</v>
      </c>
      <c r="K29" s="45">
        <f t="shared" si="4"/>
        <v>10</v>
      </c>
      <c r="L29" s="95">
        <v>2</v>
      </c>
      <c r="M29" s="49">
        <f t="shared" si="5"/>
        <v>20</v>
      </c>
      <c r="N29" s="48">
        <v>0</v>
      </c>
      <c r="O29" s="54">
        <f t="shared" si="6"/>
        <v>0</v>
      </c>
      <c r="P29" s="96">
        <v>0</v>
      </c>
      <c r="Q29" s="57">
        <v>0</v>
      </c>
      <c r="R29" s="57">
        <v>0</v>
      </c>
      <c r="S29" s="61">
        <v>0</v>
      </c>
      <c r="T29" s="71">
        <v>1</v>
      </c>
      <c r="U29" s="66">
        <f t="shared" si="7"/>
        <v>1.6666666666666667</v>
      </c>
      <c r="V29" s="65">
        <v>2</v>
      </c>
      <c r="W29" s="72">
        <f t="shared" si="2"/>
        <v>3.333333333333333</v>
      </c>
    </row>
    <row r="30" spans="1:23" x14ac:dyDescent="0.25">
      <c r="A30" s="87" t="s">
        <v>26</v>
      </c>
      <c r="B30" s="83">
        <v>27</v>
      </c>
      <c r="C30" s="84" t="s">
        <v>54</v>
      </c>
      <c r="D30" s="93">
        <v>10</v>
      </c>
      <c r="E30" s="78">
        <f t="shared" si="0"/>
        <v>83.333333333333329</v>
      </c>
      <c r="F30" s="77">
        <v>2</v>
      </c>
      <c r="G30" s="82">
        <f t="shared" si="1"/>
        <v>11.666666666666666</v>
      </c>
      <c r="H30" s="76">
        <v>6</v>
      </c>
      <c r="I30" s="40">
        <f t="shared" si="3"/>
        <v>60</v>
      </c>
      <c r="J30" s="39">
        <v>1</v>
      </c>
      <c r="K30" s="45">
        <f t="shared" si="4"/>
        <v>10</v>
      </c>
      <c r="L30" s="95">
        <v>2</v>
      </c>
      <c r="M30" s="49">
        <f t="shared" si="5"/>
        <v>20</v>
      </c>
      <c r="N30" s="48">
        <v>0</v>
      </c>
      <c r="O30" s="54">
        <f t="shared" si="6"/>
        <v>0</v>
      </c>
      <c r="P30" s="96">
        <v>0</v>
      </c>
      <c r="Q30" s="57">
        <v>0</v>
      </c>
      <c r="R30" s="57">
        <v>0</v>
      </c>
      <c r="S30" s="61">
        <v>0</v>
      </c>
      <c r="T30" s="71">
        <v>2</v>
      </c>
      <c r="U30" s="66">
        <f t="shared" si="7"/>
        <v>3.3333333333333335</v>
      </c>
      <c r="V30" s="65">
        <v>1</v>
      </c>
      <c r="W30" s="72">
        <f t="shared" si="2"/>
        <v>1.6666666666666665</v>
      </c>
    </row>
    <row r="31" spans="1:23" x14ac:dyDescent="0.25">
      <c r="A31" s="87" t="s">
        <v>26</v>
      </c>
      <c r="B31" s="83">
        <v>28</v>
      </c>
      <c r="C31" s="84" t="s">
        <v>55</v>
      </c>
      <c r="D31" s="93">
        <v>12</v>
      </c>
      <c r="E31" s="78">
        <f t="shared" si="0"/>
        <v>95</v>
      </c>
      <c r="F31" s="77">
        <v>0</v>
      </c>
      <c r="G31" s="82">
        <f t="shared" si="1"/>
        <v>0</v>
      </c>
      <c r="H31" s="76">
        <v>7</v>
      </c>
      <c r="I31" s="40">
        <f t="shared" si="3"/>
        <v>70</v>
      </c>
      <c r="J31" s="39">
        <v>0</v>
      </c>
      <c r="K31" s="45">
        <f t="shared" si="4"/>
        <v>0</v>
      </c>
      <c r="L31" s="95">
        <v>2</v>
      </c>
      <c r="M31" s="49">
        <f t="shared" si="5"/>
        <v>20</v>
      </c>
      <c r="N31" s="48">
        <v>0</v>
      </c>
      <c r="O31" s="54">
        <f t="shared" si="6"/>
        <v>0</v>
      </c>
      <c r="P31" s="96">
        <v>0</v>
      </c>
      <c r="Q31" s="57">
        <v>0</v>
      </c>
      <c r="R31" s="57">
        <v>0</v>
      </c>
      <c r="S31" s="61">
        <v>0</v>
      </c>
      <c r="T31" s="71">
        <v>3</v>
      </c>
      <c r="U31" s="66">
        <f t="shared" si="7"/>
        <v>5</v>
      </c>
      <c r="V31" s="65">
        <v>0</v>
      </c>
      <c r="W31" s="72">
        <f t="shared" si="2"/>
        <v>0</v>
      </c>
    </row>
    <row r="32" spans="1:23" x14ac:dyDescent="0.25">
      <c r="A32" s="87" t="s">
        <v>26</v>
      </c>
      <c r="B32" s="83">
        <v>29</v>
      </c>
      <c r="C32" s="84" t="s">
        <v>56</v>
      </c>
      <c r="D32" s="93">
        <v>12</v>
      </c>
      <c r="E32" s="78">
        <f t="shared" si="0"/>
        <v>95</v>
      </c>
      <c r="F32" s="77">
        <v>0</v>
      </c>
      <c r="G32" s="82">
        <f t="shared" si="1"/>
        <v>0</v>
      </c>
      <c r="H32" s="76">
        <v>7</v>
      </c>
      <c r="I32" s="40">
        <f t="shared" si="3"/>
        <v>70</v>
      </c>
      <c r="J32" s="39">
        <v>0</v>
      </c>
      <c r="K32" s="45">
        <f t="shared" si="4"/>
        <v>0</v>
      </c>
      <c r="L32" s="95">
        <v>2</v>
      </c>
      <c r="M32" s="49">
        <f t="shared" si="5"/>
        <v>20</v>
      </c>
      <c r="N32" s="48">
        <v>0</v>
      </c>
      <c r="O32" s="54">
        <f t="shared" si="6"/>
        <v>0</v>
      </c>
      <c r="P32" s="96">
        <v>0</v>
      </c>
      <c r="Q32" s="57">
        <v>0</v>
      </c>
      <c r="R32" s="57">
        <v>0</v>
      </c>
      <c r="S32" s="61">
        <v>0</v>
      </c>
      <c r="T32" s="71">
        <v>3</v>
      </c>
      <c r="U32" s="66">
        <f t="shared" si="7"/>
        <v>5</v>
      </c>
      <c r="V32" s="65">
        <v>0</v>
      </c>
      <c r="W32" s="72">
        <f t="shared" si="2"/>
        <v>0</v>
      </c>
    </row>
    <row r="33" spans="1:23" x14ac:dyDescent="0.25">
      <c r="A33" s="87" t="s">
        <v>26</v>
      </c>
      <c r="B33" s="83">
        <v>30</v>
      </c>
      <c r="C33" s="84" t="s">
        <v>57</v>
      </c>
      <c r="D33" s="93">
        <v>7</v>
      </c>
      <c r="E33" s="78">
        <f t="shared" si="0"/>
        <v>61.666666666666664</v>
      </c>
      <c r="F33" s="77">
        <v>5</v>
      </c>
      <c r="G33" s="82">
        <f t="shared" si="1"/>
        <v>33.333333333333336</v>
      </c>
      <c r="H33" s="76">
        <v>4</v>
      </c>
      <c r="I33" s="40">
        <f t="shared" si="3"/>
        <v>40</v>
      </c>
      <c r="J33" s="39">
        <v>3</v>
      </c>
      <c r="K33" s="45">
        <f t="shared" si="4"/>
        <v>30</v>
      </c>
      <c r="L33" s="95">
        <v>2</v>
      </c>
      <c r="M33" s="49">
        <f t="shared" si="5"/>
        <v>20</v>
      </c>
      <c r="N33" s="48">
        <v>0</v>
      </c>
      <c r="O33" s="54">
        <f t="shared" si="6"/>
        <v>0</v>
      </c>
      <c r="P33" s="96">
        <v>0</v>
      </c>
      <c r="Q33" s="57">
        <v>0</v>
      </c>
      <c r="R33" s="57">
        <v>0</v>
      </c>
      <c r="S33" s="61">
        <v>0</v>
      </c>
      <c r="T33" s="71">
        <v>1</v>
      </c>
      <c r="U33" s="66">
        <f t="shared" si="7"/>
        <v>1.6666666666666667</v>
      </c>
      <c r="V33" s="65">
        <v>2</v>
      </c>
      <c r="W33" s="72">
        <f t="shared" si="2"/>
        <v>3.333333333333333</v>
      </c>
    </row>
    <row r="34" spans="1:23" x14ac:dyDescent="0.25">
      <c r="A34" s="87" t="s">
        <v>26</v>
      </c>
      <c r="B34" s="83">
        <v>31</v>
      </c>
      <c r="C34" s="84" t="s">
        <v>58</v>
      </c>
      <c r="D34" s="93">
        <v>10</v>
      </c>
      <c r="E34" s="78">
        <f t="shared" si="0"/>
        <v>83.333333333333329</v>
      </c>
      <c r="F34" s="77">
        <v>2</v>
      </c>
      <c r="G34" s="82">
        <f t="shared" si="1"/>
        <v>11.666666666666666</v>
      </c>
      <c r="H34" s="76">
        <v>6</v>
      </c>
      <c r="I34" s="40">
        <f t="shared" si="3"/>
        <v>60</v>
      </c>
      <c r="J34" s="39">
        <v>1</v>
      </c>
      <c r="K34" s="45">
        <f t="shared" si="4"/>
        <v>10</v>
      </c>
      <c r="L34" s="95">
        <v>2</v>
      </c>
      <c r="M34" s="49">
        <f t="shared" si="5"/>
        <v>20</v>
      </c>
      <c r="N34" s="48">
        <v>0</v>
      </c>
      <c r="O34" s="54">
        <f t="shared" si="6"/>
        <v>0</v>
      </c>
      <c r="P34" s="96">
        <v>0</v>
      </c>
      <c r="Q34" s="57">
        <v>0</v>
      </c>
      <c r="R34" s="57">
        <v>0</v>
      </c>
      <c r="S34" s="61">
        <v>0</v>
      </c>
      <c r="T34" s="71">
        <v>2</v>
      </c>
      <c r="U34" s="66">
        <f t="shared" si="7"/>
        <v>3.3333333333333335</v>
      </c>
      <c r="V34" s="65">
        <v>1</v>
      </c>
      <c r="W34" s="72">
        <f t="shared" si="2"/>
        <v>1.6666666666666665</v>
      </c>
    </row>
    <row r="35" spans="1:23" x14ac:dyDescent="0.25">
      <c r="A35" s="87" t="s">
        <v>27</v>
      </c>
      <c r="B35" s="83">
        <v>32</v>
      </c>
      <c r="C35" s="84" t="s">
        <v>59</v>
      </c>
      <c r="D35" s="93">
        <v>9</v>
      </c>
      <c r="E35" s="78">
        <f t="shared" si="0"/>
        <v>81.666666666666671</v>
      </c>
      <c r="F35" s="77">
        <v>3</v>
      </c>
      <c r="G35" s="82">
        <f t="shared" si="1"/>
        <v>13.333333333333332</v>
      </c>
      <c r="H35" s="76">
        <v>6</v>
      </c>
      <c r="I35" s="40">
        <f t="shared" si="3"/>
        <v>60</v>
      </c>
      <c r="J35" s="39">
        <v>1</v>
      </c>
      <c r="K35" s="45">
        <f t="shared" si="4"/>
        <v>10</v>
      </c>
      <c r="L35" s="95">
        <v>2</v>
      </c>
      <c r="M35" s="49">
        <f t="shared" si="5"/>
        <v>20</v>
      </c>
      <c r="N35" s="48">
        <v>0</v>
      </c>
      <c r="O35" s="54">
        <f t="shared" si="6"/>
        <v>0</v>
      </c>
      <c r="P35" s="96">
        <v>0</v>
      </c>
      <c r="Q35" s="57">
        <v>0</v>
      </c>
      <c r="R35" s="57">
        <v>0</v>
      </c>
      <c r="S35" s="61">
        <v>0</v>
      </c>
      <c r="T35" s="71">
        <v>1</v>
      </c>
      <c r="U35" s="66">
        <f t="shared" si="7"/>
        <v>1.6666666666666667</v>
      </c>
      <c r="V35" s="65">
        <v>2</v>
      </c>
      <c r="W35" s="72">
        <f t="shared" si="2"/>
        <v>3.333333333333333</v>
      </c>
    </row>
    <row r="36" spans="1:23" x14ac:dyDescent="0.25">
      <c r="A36" s="87" t="s">
        <v>27</v>
      </c>
      <c r="B36" s="83">
        <v>33</v>
      </c>
      <c r="C36" s="84" t="s">
        <v>60</v>
      </c>
      <c r="D36" s="93">
        <v>8</v>
      </c>
      <c r="E36" s="78">
        <f t="shared" si="0"/>
        <v>71.666666666666671</v>
      </c>
      <c r="F36" s="77">
        <v>4</v>
      </c>
      <c r="G36" s="82">
        <f t="shared" si="1"/>
        <v>23.333333333333332</v>
      </c>
      <c r="H36" s="76">
        <v>5</v>
      </c>
      <c r="I36" s="40">
        <f t="shared" si="3"/>
        <v>50</v>
      </c>
      <c r="J36" s="39">
        <v>2</v>
      </c>
      <c r="K36" s="45">
        <f t="shared" si="4"/>
        <v>20</v>
      </c>
      <c r="L36" s="95">
        <v>2</v>
      </c>
      <c r="M36" s="49">
        <f t="shared" si="5"/>
        <v>20</v>
      </c>
      <c r="N36" s="48">
        <v>0</v>
      </c>
      <c r="O36" s="54">
        <f t="shared" si="6"/>
        <v>0</v>
      </c>
      <c r="P36" s="96">
        <v>0</v>
      </c>
      <c r="Q36" s="57">
        <v>0</v>
      </c>
      <c r="R36" s="57">
        <v>0</v>
      </c>
      <c r="S36" s="61">
        <v>0</v>
      </c>
      <c r="T36" s="71">
        <v>1</v>
      </c>
      <c r="U36" s="66">
        <f t="shared" si="7"/>
        <v>1.6666666666666667</v>
      </c>
      <c r="V36" s="65">
        <v>2</v>
      </c>
      <c r="W36" s="72">
        <f t="shared" si="2"/>
        <v>3.333333333333333</v>
      </c>
    </row>
    <row r="37" spans="1:23" x14ac:dyDescent="0.25">
      <c r="A37" s="87" t="s">
        <v>27</v>
      </c>
      <c r="B37" s="83">
        <v>34</v>
      </c>
      <c r="C37" s="84" t="s">
        <v>61</v>
      </c>
      <c r="D37" s="93">
        <v>10</v>
      </c>
      <c r="E37" s="78">
        <f t="shared" si="0"/>
        <v>75</v>
      </c>
      <c r="F37" s="77">
        <v>2</v>
      </c>
      <c r="G37" s="82">
        <f t="shared" si="1"/>
        <v>20</v>
      </c>
      <c r="H37" s="76">
        <v>5</v>
      </c>
      <c r="I37" s="40">
        <f t="shared" si="3"/>
        <v>50</v>
      </c>
      <c r="J37" s="39">
        <v>2</v>
      </c>
      <c r="K37" s="45">
        <f t="shared" si="4"/>
        <v>20</v>
      </c>
      <c r="L37" s="95">
        <v>2</v>
      </c>
      <c r="M37" s="49">
        <f t="shared" si="5"/>
        <v>20</v>
      </c>
      <c r="N37" s="48">
        <v>0</v>
      </c>
      <c r="O37" s="54">
        <f t="shared" si="6"/>
        <v>0</v>
      </c>
      <c r="P37" s="96">
        <v>0</v>
      </c>
      <c r="Q37" s="57">
        <v>0</v>
      </c>
      <c r="R37" s="57">
        <v>0</v>
      </c>
      <c r="S37" s="61">
        <v>0</v>
      </c>
      <c r="T37" s="71">
        <v>3</v>
      </c>
      <c r="U37" s="66">
        <f t="shared" si="7"/>
        <v>5</v>
      </c>
      <c r="V37" s="65">
        <v>0</v>
      </c>
      <c r="W37" s="72">
        <f t="shared" si="2"/>
        <v>0</v>
      </c>
    </row>
    <row r="38" spans="1:23" x14ac:dyDescent="0.25">
      <c r="A38" s="87" t="s">
        <v>27</v>
      </c>
      <c r="B38" s="83">
        <v>35</v>
      </c>
      <c r="C38" s="84" t="s">
        <v>62</v>
      </c>
      <c r="D38" s="93">
        <v>0</v>
      </c>
      <c r="E38" s="78">
        <f t="shared" si="0"/>
        <v>0</v>
      </c>
      <c r="F38" s="77">
        <v>12</v>
      </c>
      <c r="G38" s="82">
        <f t="shared" si="1"/>
        <v>95</v>
      </c>
      <c r="H38" s="76">
        <v>0</v>
      </c>
      <c r="I38" s="40">
        <f t="shared" si="3"/>
        <v>0</v>
      </c>
      <c r="J38" s="39">
        <v>7</v>
      </c>
      <c r="K38" s="45">
        <f t="shared" si="4"/>
        <v>70</v>
      </c>
      <c r="L38" s="95">
        <v>0</v>
      </c>
      <c r="M38" s="49">
        <f t="shared" si="5"/>
        <v>0</v>
      </c>
      <c r="N38" s="48">
        <v>2</v>
      </c>
      <c r="O38" s="54">
        <f t="shared" si="6"/>
        <v>20</v>
      </c>
      <c r="P38" s="96">
        <v>0</v>
      </c>
      <c r="Q38" s="57">
        <v>0</v>
      </c>
      <c r="R38" s="57">
        <v>0</v>
      </c>
      <c r="S38" s="61">
        <v>0</v>
      </c>
      <c r="T38" s="71">
        <v>0</v>
      </c>
      <c r="U38" s="66">
        <f t="shared" si="7"/>
        <v>0</v>
      </c>
      <c r="V38" s="65">
        <v>3</v>
      </c>
      <c r="W38" s="72">
        <f t="shared" si="2"/>
        <v>5</v>
      </c>
    </row>
    <row r="39" spans="1:23" x14ac:dyDescent="0.25">
      <c r="A39" s="87" t="s">
        <v>27</v>
      </c>
      <c r="B39" s="83">
        <v>36</v>
      </c>
      <c r="C39" s="84" t="s">
        <v>63</v>
      </c>
      <c r="D39" s="93">
        <v>11</v>
      </c>
      <c r="E39" s="78">
        <f t="shared" si="0"/>
        <v>85</v>
      </c>
      <c r="F39" s="77">
        <v>1</v>
      </c>
      <c r="G39" s="82">
        <f t="shared" si="1"/>
        <v>10</v>
      </c>
      <c r="H39" s="76">
        <v>7</v>
      </c>
      <c r="I39" s="40">
        <f t="shared" si="3"/>
        <v>70</v>
      </c>
      <c r="J39" s="39">
        <v>0</v>
      </c>
      <c r="K39" s="45">
        <f t="shared" si="4"/>
        <v>0</v>
      </c>
      <c r="L39" s="95">
        <v>1</v>
      </c>
      <c r="M39" s="49">
        <f t="shared" si="5"/>
        <v>10</v>
      </c>
      <c r="N39" s="48">
        <v>1</v>
      </c>
      <c r="O39" s="54">
        <f t="shared" si="6"/>
        <v>10</v>
      </c>
      <c r="P39" s="96">
        <v>0</v>
      </c>
      <c r="Q39" s="57">
        <v>0</v>
      </c>
      <c r="R39" s="57">
        <v>0</v>
      </c>
      <c r="S39" s="61">
        <v>0</v>
      </c>
      <c r="T39" s="71">
        <v>3</v>
      </c>
      <c r="U39" s="66">
        <f t="shared" si="7"/>
        <v>5</v>
      </c>
      <c r="V39" s="65">
        <v>0</v>
      </c>
      <c r="W39" s="72">
        <f t="shared" si="2"/>
        <v>0</v>
      </c>
    </row>
    <row r="40" spans="1:23" x14ac:dyDescent="0.25">
      <c r="A40" s="87" t="s">
        <v>27</v>
      </c>
      <c r="B40" s="83">
        <v>37</v>
      </c>
      <c r="C40" s="84" t="s">
        <v>64</v>
      </c>
      <c r="D40" s="93">
        <v>1</v>
      </c>
      <c r="E40" s="78">
        <f t="shared" si="0"/>
        <v>10</v>
      </c>
      <c r="F40" s="77">
        <v>11</v>
      </c>
      <c r="G40" s="82">
        <f t="shared" si="1"/>
        <v>85</v>
      </c>
      <c r="H40" s="76">
        <v>1</v>
      </c>
      <c r="I40" s="40">
        <f t="shared" si="3"/>
        <v>10</v>
      </c>
      <c r="J40" s="39">
        <v>6</v>
      </c>
      <c r="K40" s="45">
        <f t="shared" si="4"/>
        <v>60</v>
      </c>
      <c r="L40" s="95">
        <v>0</v>
      </c>
      <c r="M40" s="49">
        <f t="shared" si="5"/>
        <v>0</v>
      </c>
      <c r="N40" s="48">
        <v>2</v>
      </c>
      <c r="O40" s="54">
        <f t="shared" si="6"/>
        <v>20</v>
      </c>
      <c r="P40" s="96">
        <v>0</v>
      </c>
      <c r="Q40" s="57">
        <v>0</v>
      </c>
      <c r="R40" s="57">
        <v>0</v>
      </c>
      <c r="S40" s="61">
        <v>0</v>
      </c>
      <c r="T40" s="71">
        <v>0</v>
      </c>
      <c r="U40" s="66">
        <f t="shared" si="7"/>
        <v>0</v>
      </c>
      <c r="V40" s="65">
        <v>3</v>
      </c>
      <c r="W40" s="72">
        <f t="shared" si="2"/>
        <v>5</v>
      </c>
    </row>
    <row r="41" spans="1:23" x14ac:dyDescent="0.25">
      <c r="A41" s="87" t="s">
        <v>27</v>
      </c>
      <c r="B41" s="83">
        <v>38</v>
      </c>
      <c r="C41" s="84" t="s">
        <v>65</v>
      </c>
      <c r="D41" s="93">
        <v>11</v>
      </c>
      <c r="E41" s="78">
        <f t="shared" si="0"/>
        <v>85</v>
      </c>
      <c r="F41" s="77">
        <v>1</v>
      </c>
      <c r="G41" s="82">
        <f t="shared" si="1"/>
        <v>10</v>
      </c>
      <c r="H41" s="76">
        <v>6</v>
      </c>
      <c r="I41" s="40">
        <f t="shared" si="3"/>
        <v>60</v>
      </c>
      <c r="J41" s="39">
        <v>1</v>
      </c>
      <c r="K41" s="45">
        <f t="shared" si="4"/>
        <v>10</v>
      </c>
      <c r="L41" s="95">
        <v>2</v>
      </c>
      <c r="M41" s="49">
        <f t="shared" si="5"/>
        <v>20</v>
      </c>
      <c r="N41" s="48">
        <v>0</v>
      </c>
      <c r="O41" s="54">
        <f t="shared" si="6"/>
        <v>0</v>
      </c>
      <c r="P41" s="96">
        <v>0</v>
      </c>
      <c r="Q41" s="57">
        <v>0</v>
      </c>
      <c r="R41" s="57">
        <v>0</v>
      </c>
      <c r="S41" s="61">
        <v>0</v>
      </c>
      <c r="T41" s="71">
        <v>3</v>
      </c>
      <c r="U41" s="66">
        <f t="shared" si="7"/>
        <v>5</v>
      </c>
      <c r="V41" s="65">
        <v>0</v>
      </c>
      <c r="W41" s="72">
        <f t="shared" si="2"/>
        <v>0</v>
      </c>
    </row>
    <row r="42" spans="1:23" x14ac:dyDescent="0.25">
      <c r="A42" s="87" t="s">
        <v>27</v>
      </c>
      <c r="B42" s="83">
        <v>39</v>
      </c>
      <c r="C42" s="84" t="s">
        <v>66</v>
      </c>
      <c r="D42" s="93">
        <v>9</v>
      </c>
      <c r="E42" s="78">
        <f t="shared" si="0"/>
        <v>65</v>
      </c>
      <c r="F42" s="77">
        <v>3</v>
      </c>
      <c r="G42" s="82">
        <f t="shared" si="1"/>
        <v>30</v>
      </c>
      <c r="H42" s="76">
        <v>5</v>
      </c>
      <c r="I42" s="40">
        <f t="shared" si="3"/>
        <v>50</v>
      </c>
      <c r="J42" s="39">
        <v>2</v>
      </c>
      <c r="K42" s="45">
        <f t="shared" si="4"/>
        <v>20</v>
      </c>
      <c r="L42" s="95">
        <v>1</v>
      </c>
      <c r="M42" s="49">
        <f t="shared" si="5"/>
        <v>10</v>
      </c>
      <c r="N42" s="48">
        <v>1</v>
      </c>
      <c r="O42" s="54">
        <f t="shared" si="6"/>
        <v>10</v>
      </c>
      <c r="P42" s="96">
        <v>0</v>
      </c>
      <c r="Q42" s="57">
        <v>0</v>
      </c>
      <c r="R42" s="57">
        <v>0</v>
      </c>
      <c r="S42" s="61">
        <v>0</v>
      </c>
      <c r="T42" s="71">
        <v>3</v>
      </c>
      <c r="U42" s="66">
        <f t="shared" si="7"/>
        <v>5</v>
      </c>
      <c r="V42" s="65">
        <v>0</v>
      </c>
      <c r="W42" s="72">
        <f t="shared" si="2"/>
        <v>0</v>
      </c>
    </row>
    <row r="43" spans="1:23" x14ac:dyDescent="0.25">
      <c r="A43" s="87" t="s">
        <v>27</v>
      </c>
      <c r="B43" s="83">
        <v>40</v>
      </c>
      <c r="C43" s="84" t="s">
        <v>67</v>
      </c>
      <c r="D43" s="93">
        <v>12</v>
      </c>
      <c r="E43" s="78">
        <f t="shared" si="0"/>
        <v>95</v>
      </c>
      <c r="F43" s="77">
        <v>0</v>
      </c>
      <c r="G43" s="82">
        <f t="shared" si="1"/>
        <v>0</v>
      </c>
      <c r="H43" s="76">
        <v>7</v>
      </c>
      <c r="I43" s="40">
        <f t="shared" si="3"/>
        <v>70</v>
      </c>
      <c r="J43" s="39">
        <v>0</v>
      </c>
      <c r="K43" s="45">
        <f t="shared" si="4"/>
        <v>0</v>
      </c>
      <c r="L43" s="95">
        <v>2</v>
      </c>
      <c r="M43" s="49">
        <f t="shared" si="5"/>
        <v>20</v>
      </c>
      <c r="N43" s="48">
        <v>0</v>
      </c>
      <c r="O43" s="54">
        <f t="shared" si="6"/>
        <v>0</v>
      </c>
      <c r="P43" s="96">
        <v>0</v>
      </c>
      <c r="Q43" s="57">
        <v>0</v>
      </c>
      <c r="R43" s="57">
        <v>0</v>
      </c>
      <c r="S43" s="61">
        <v>0</v>
      </c>
      <c r="T43" s="71">
        <v>3</v>
      </c>
      <c r="U43" s="66">
        <f t="shared" si="7"/>
        <v>5</v>
      </c>
      <c r="V43" s="65">
        <v>0</v>
      </c>
      <c r="W43" s="72">
        <f t="shared" si="2"/>
        <v>0</v>
      </c>
    </row>
    <row r="44" spans="1:23" x14ac:dyDescent="0.25">
      <c r="A44" s="87" t="s">
        <v>27</v>
      </c>
      <c r="B44" s="83">
        <v>41</v>
      </c>
      <c r="C44" s="84" t="s">
        <v>68</v>
      </c>
      <c r="D44" s="93">
        <v>2</v>
      </c>
      <c r="E44" s="78">
        <f t="shared" si="0"/>
        <v>20</v>
      </c>
      <c r="F44" s="77">
        <v>10</v>
      </c>
      <c r="G44" s="82">
        <f t="shared" si="1"/>
        <v>75</v>
      </c>
      <c r="H44" s="76">
        <v>2</v>
      </c>
      <c r="I44" s="40">
        <f t="shared" si="3"/>
        <v>20</v>
      </c>
      <c r="J44" s="39">
        <v>5</v>
      </c>
      <c r="K44" s="45">
        <f t="shared" si="4"/>
        <v>50</v>
      </c>
      <c r="L44" s="95">
        <v>0</v>
      </c>
      <c r="M44" s="49">
        <f t="shared" si="5"/>
        <v>0</v>
      </c>
      <c r="N44" s="48">
        <v>2</v>
      </c>
      <c r="O44" s="54">
        <f t="shared" si="6"/>
        <v>20</v>
      </c>
      <c r="P44" s="96">
        <v>0</v>
      </c>
      <c r="Q44" s="57">
        <v>0</v>
      </c>
      <c r="R44" s="57">
        <v>0</v>
      </c>
      <c r="S44" s="61">
        <v>0</v>
      </c>
      <c r="T44" s="71">
        <v>0</v>
      </c>
      <c r="U44" s="66">
        <f t="shared" si="7"/>
        <v>0</v>
      </c>
      <c r="V44" s="65">
        <v>3</v>
      </c>
      <c r="W44" s="72">
        <f t="shared" si="2"/>
        <v>5</v>
      </c>
    </row>
    <row r="45" spans="1:23" x14ac:dyDescent="0.25">
      <c r="A45" s="87" t="s">
        <v>27</v>
      </c>
      <c r="B45" s="83">
        <v>42</v>
      </c>
      <c r="C45" s="84" t="s">
        <v>69</v>
      </c>
      <c r="D45" s="93">
        <v>6</v>
      </c>
      <c r="E45" s="78">
        <f t="shared" si="0"/>
        <v>35</v>
      </c>
      <c r="F45" s="77">
        <v>6</v>
      </c>
      <c r="G45" s="82">
        <f t="shared" si="1"/>
        <v>60</v>
      </c>
      <c r="H45" s="76">
        <v>2</v>
      </c>
      <c r="I45" s="40">
        <f t="shared" si="3"/>
        <v>20</v>
      </c>
      <c r="J45" s="39">
        <v>5</v>
      </c>
      <c r="K45" s="45">
        <f t="shared" si="4"/>
        <v>50</v>
      </c>
      <c r="L45" s="95">
        <v>1</v>
      </c>
      <c r="M45" s="49">
        <f t="shared" si="5"/>
        <v>10</v>
      </c>
      <c r="N45" s="48">
        <v>1</v>
      </c>
      <c r="O45" s="54">
        <f t="shared" si="6"/>
        <v>10</v>
      </c>
      <c r="P45" s="96">
        <v>0</v>
      </c>
      <c r="Q45" s="57">
        <v>0</v>
      </c>
      <c r="R45" s="57">
        <v>0</v>
      </c>
      <c r="S45" s="61">
        <v>0</v>
      </c>
      <c r="T45" s="71">
        <v>3</v>
      </c>
      <c r="U45" s="66">
        <f t="shared" si="7"/>
        <v>5</v>
      </c>
      <c r="V45" s="65">
        <v>0</v>
      </c>
      <c r="W45" s="72">
        <f t="shared" si="2"/>
        <v>0</v>
      </c>
    </row>
    <row r="46" spans="1:23" x14ac:dyDescent="0.25">
      <c r="A46" s="87" t="s">
        <v>27</v>
      </c>
      <c r="B46" s="83">
        <v>43</v>
      </c>
      <c r="C46" s="84" t="s">
        <v>70</v>
      </c>
      <c r="D46" s="93">
        <v>9</v>
      </c>
      <c r="E46" s="78">
        <f t="shared" si="0"/>
        <v>65</v>
      </c>
      <c r="F46" s="77">
        <v>3</v>
      </c>
      <c r="G46" s="82">
        <f t="shared" si="1"/>
        <v>30</v>
      </c>
      <c r="H46" s="76">
        <v>4</v>
      </c>
      <c r="I46" s="40">
        <f t="shared" si="3"/>
        <v>40</v>
      </c>
      <c r="J46" s="39">
        <v>3</v>
      </c>
      <c r="K46" s="45">
        <f t="shared" si="4"/>
        <v>30</v>
      </c>
      <c r="L46" s="95">
        <v>2</v>
      </c>
      <c r="M46" s="49">
        <f t="shared" si="5"/>
        <v>20</v>
      </c>
      <c r="N46" s="48">
        <v>0</v>
      </c>
      <c r="O46" s="54">
        <f t="shared" si="6"/>
        <v>0</v>
      </c>
      <c r="P46" s="96">
        <v>0</v>
      </c>
      <c r="Q46" s="57">
        <v>0</v>
      </c>
      <c r="R46" s="57">
        <v>0</v>
      </c>
      <c r="S46" s="61">
        <v>0</v>
      </c>
      <c r="T46" s="71">
        <v>3</v>
      </c>
      <c r="U46" s="66">
        <f t="shared" si="7"/>
        <v>5</v>
      </c>
      <c r="V46" s="65">
        <v>0</v>
      </c>
      <c r="W46" s="72">
        <f t="shared" si="2"/>
        <v>0</v>
      </c>
    </row>
    <row r="47" spans="1:23" x14ac:dyDescent="0.25">
      <c r="A47" s="87" t="s">
        <v>27</v>
      </c>
      <c r="B47" s="83">
        <v>44</v>
      </c>
      <c r="C47" s="84" t="s">
        <v>71</v>
      </c>
      <c r="D47" s="93">
        <v>12</v>
      </c>
      <c r="E47" s="78">
        <f t="shared" si="0"/>
        <v>95</v>
      </c>
      <c r="F47" s="77">
        <v>0</v>
      </c>
      <c r="G47" s="82">
        <f t="shared" si="1"/>
        <v>0</v>
      </c>
      <c r="H47" s="76">
        <v>7</v>
      </c>
      <c r="I47" s="40">
        <f t="shared" si="3"/>
        <v>70</v>
      </c>
      <c r="J47" s="39">
        <v>0</v>
      </c>
      <c r="K47" s="45">
        <f t="shared" si="4"/>
        <v>0</v>
      </c>
      <c r="L47" s="95">
        <v>2</v>
      </c>
      <c r="M47" s="49">
        <f t="shared" si="5"/>
        <v>20</v>
      </c>
      <c r="N47" s="48">
        <v>0</v>
      </c>
      <c r="O47" s="54">
        <f t="shared" si="6"/>
        <v>0</v>
      </c>
      <c r="P47" s="96">
        <v>0</v>
      </c>
      <c r="Q47" s="57">
        <v>0</v>
      </c>
      <c r="R47" s="57">
        <v>0</v>
      </c>
      <c r="S47" s="61">
        <v>0</v>
      </c>
      <c r="T47" s="71">
        <v>3</v>
      </c>
      <c r="U47" s="66">
        <f t="shared" si="7"/>
        <v>5</v>
      </c>
      <c r="V47" s="65">
        <v>0</v>
      </c>
      <c r="W47" s="72">
        <f t="shared" si="2"/>
        <v>0</v>
      </c>
    </row>
    <row r="48" spans="1:23" x14ac:dyDescent="0.25">
      <c r="A48" s="87" t="s">
        <v>27</v>
      </c>
      <c r="B48" s="83">
        <v>45</v>
      </c>
      <c r="C48" s="84" t="s">
        <v>72</v>
      </c>
      <c r="D48" s="93">
        <v>11</v>
      </c>
      <c r="E48" s="78">
        <f t="shared" si="0"/>
        <v>85</v>
      </c>
      <c r="F48" s="77">
        <v>1</v>
      </c>
      <c r="G48" s="82">
        <f t="shared" si="1"/>
        <v>10</v>
      </c>
      <c r="H48" s="76">
        <v>6</v>
      </c>
      <c r="I48" s="40">
        <f t="shared" si="3"/>
        <v>60</v>
      </c>
      <c r="J48" s="39">
        <v>1</v>
      </c>
      <c r="K48" s="45">
        <f t="shared" si="4"/>
        <v>10</v>
      </c>
      <c r="L48" s="95">
        <v>2</v>
      </c>
      <c r="M48" s="49">
        <f t="shared" si="5"/>
        <v>20</v>
      </c>
      <c r="N48" s="48">
        <v>0</v>
      </c>
      <c r="O48" s="54">
        <f t="shared" si="6"/>
        <v>0</v>
      </c>
      <c r="P48" s="96">
        <v>0</v>
      </c>
      <c r="Q48" s="57">
        <v>0</v>
      </c>
      <c r="R48" s="57">
        <v>0</v>
      </c>
      <c r="S48" s="61">
        <v>0</v>
      </c>
      <c r="T48" s="71">
        <v>3</v>
      </c>
      <c r="U48" s="66">
        <f t="shared" si="7"/>
        <v>5</v>
      </c>
      <c r="V48" s="65">
        <v>0</v>
      </c>
      <c r="W48" s="72">
        <f t="shared" si="2"/>
        <v>0</v>
      </c>
    </row>
    <row r="49" spans="1:23" x14ac:dyDescent="0.25">
      <c r="A49" s="87" t="s">
        <v>27</v>
      </c>
      <c r="B49" s="83">
        <v>46</v>
      </c>
      <c r="C49" s="84" t="s">
        <v>73</v>
      </c>
      <c r="D49" s="93">
        <v>12</v>
      </c>
      <c r="E49" s="78">
        <f t="shared" si="0"/>
        <v>95</v>
      </c>
      <c r="F49" s="77">
        <v>0</v>
      </c>
      <c r="G49" s="82">
        <f t="shared" si="1"/>
        <v>0</v>
      </c>
      <c r="H49" s="76">
        <v>7</v>
      </c>
      <c r="I49" s="40">
        <f t="shared" si="3"/>
        <v>70</v>
      </c>
      <c r="J49" s="39">
        <v>0</v>
      </c>
      <c r="K49" s="45">
        <f t="shared" si="4"/>
        <v>0</v>
      </c>
      <c r="L49" s="95">
        <v>2</v>
      </c>
      <c r="M49" s="49">
        <f t="shared" si="5"/>
        <v>20</v>
      </c>
      <c r="N49" s="48">
        <v>0</v>
      </c>
      <c r="O49" s="54">
        <f t="shared" si="6"/>
        <v>0</v>
      </c>
      <c r="P49" s="96">
        <v>0</v>
      </c>
      <c r="Q49" s="57">
        <v>0</v>
      </c>
      <c r="R49" s="57">
        <v>0</v>
      </c>
      <c r="S49" s="61">
        <v>0</v>
      </c>
      <c r="T49" s="71">
        <v>3</v>
      </c>
      <c r="U49" s="66">
        <f t="shared" si="7"/>
        <v>5</v>
      </c>
      <c r="V49" s="65">
        <v>0</v>
      </c>
      <c r="W49" s="72">
        <f t="shared" si="2"/>
        <v>0</v>
      </c>
    </row>
    <row r="50" spans="1:23" x14ac:dyDescent="0.25">
      <c r="A50" s="87" t="s">
        <v>27</v>
      </c>
      <c r="B50" s="83">
        <v>47</v>
      </c>
      <c r="C50" s="84" t="s">
        <v>74</v>
      </c>
      <c r="D50" s="93">
        <v>5</v>
      </c>
      <c r="E50" s="78">
        <f t="shared" si="0"/>
        <v>50</v>
      </c>
      <c r="F50" s="77">
        <v>7</v>
      </c>
      <c r="G50" s="82">
        <f t="shared" si="1"/>
        <v>45</v>
      </c>
      <c r="H50" s="76">
        <v>3</v>
      </c>
      <c r="I50" s="40">
        <f t="shared" si="3"/>
        <v>30</v>
      </c>
      <c r="J50" s="39">
        <v>4</v>
      </c>
      <c r="K50" s="45">
        <f t="shared" si="4"/>
        <v>40</v>
      </c>
      <c r="L50" s="95">
        <v>2</v>
      </c>
      <c r="M50" s="49">
        <f t="shared" si="5"/>
        <v>20</v>
      </c>
      <c r="N50" s="48">
        <v>0</v>
      </c>
      <c r="O50" s="54">
        <f t="shared" si="6"/>
        <v>0</v>
      </c>
      <c r="P50" s="96">
        <v>0</v>
      </c>
      <c r="Q50" s="57">
        <v>0</v>
      </c>
      <c r="R50" s="57">
        <v>0</v>
      </c>
      <c r="S50" s="61">
        <v>0</v>
      </c>
      <c r="T50" s="71">
        <v>0</v>
      </c>
      <c r="U50" s="66">
        <f t="shared" si="7"/>
        <v>0</v>
      </c>
      <c r="V50" s="65">
        <v>3</v>
      </c>
      <c r="W50" s="72">
        <f t="shared" si="2"/>
        <v>5</v>
      </c>
    </row>
    <row r="51" spans="1:23" x14ac:dyDescent="0.25">
      <c r="A51" s="87" t="s">
        <v>27</v>
      </c>
      <c r="B51" s="83">
        <v>48</v>
      </c>
      <c r="C51" s="84" t="s">
        <v>75</v>
      </c>
      <c r="D51" s="93">
        <v>10</v>
      </c>
      <c r="E51" s="78">
        <f t="shared" si="0"/>
        <v>83.333333333333329</v>
      </c>
      <c r="F51" s="77">
        <v>2</v>
      </c>
      <c r="G51" s="82">
        <f t="shared" si="1"/>
        <v>11.666666666666666</v>
      </c>
      <c r="H51" s="76">
        <v>6</v>
      </c>
      <c r="I51" s="40">
        <f t="shared" si="3"/>
        <v>60</v>
      </c>
      <c r="J51" s="39">
        <v>1</v>
      </c>
      <c r="K51" s="45">
        <f t="shared" si="4"/>
        <v>10</v>
      </c>
      <c r="L51" s="95">
        <v>2</v>
      </c>
      <c r="M51" s="49">
        <f t="shared" si="5"/>
        <v>20</v>
      </c>
      <c r="N51" s="48">
        <v>0</v>
      </c>
      <c r="O51" s="54">
        <f t="shared" si="6"/>
        <v>0</v>
      </c>
      <c r="P51" s="96">
        <v>0</v>
      </c>
      <c r="Q51" s="57">
        <v>0</v>
      </c>
      <c r="R51" s="57">
        <v>0</v>
      </c>
      <c r="S51" s="61">
        <v>0</v>
      </c>
      <c r="T51" s="71">
        <v>2</v>
      </c>
      <c r="U51" s="66">
        <f t="shared" si="7"/>
        <v>3.3333333333333335</v>
      </c>
      <c r="V51" s="65">
        <v>1</v>
      </c>
      <c r="W51" s="72">
        <f t="shared" si="2"/>
        <v>1.6666666666666665</v>
      </c>
    </row>
    <row r="52" spans="1:23" ht="15.75" thickBot="1" x14ac:dyDescent="0.3">
      <c r="A52" s="88" t="s">
        <v>27</v>
      </c>
      <c r="B52" s="85">
        <v>49</v>
      </c>
      <c r="C52" s="86" t="s">
        <v>76</v>
      </c>
      <c r="D52" s="93">
        <v>11</v>
      </c>
      <c r="E52" s="78">
        <f t="shared" si="0"/>
        <v>85</v>
      </c>
      <c r="F52" s="77">
        <v>1</v>
      </c>
      <c r="G52" s="82">
        <f t="shared" si="1"/>
        <v>10</v>
      </c>
      <c r="H52" s="76">
        <v>6</v>
      </c>
      <c r="I52" s="40">
        <f t="shared" si="3"/>
        <v>60</v>
      </c>
      <c r="J52" s="39">
        <v>1</v>
      </c>
      <c r="K52" s="45">
        <f t="shared" si="4"/>
        <v>10</v>
      </c>
      <c r="L52" s="95">
        <v>2</v>
      </c>
      <c r="M52" s="49">
        <f t="shared" si="5"/>
        <v>20</v>
      </c>
      <c r="N52" s="48">
        <v>0</v>
      </c>
      <c r="O52" s="54">
        <f t="shared" si="6"/>
        <v>0</v>
      </c>
      <c r="P52" s="96">
        <v>0</v>
      </c>
      <c r="Q52" s="57">
        <v>0</v>
      </c>
      <c r="R52" s="57">
        <v>0</v>
      </c>
      <c r="S52" s="61">
        <v>0</v>
      </c>
      <c r="T52" s="71">
        <v>3</v>
      </c>
      <c r="U52" s="66">
        <f t="shared" si="7"/>
        <v>5</v>
      </c>
      <c r="V52" s="65">
        <v>0</v>
      </c>
      <c r="W52" s="72">
        <f t="shared" si="2"/>
        <v>0</v>
      </c>
    </row>
  </sheetData>
  <mergeCells count="13">
    <mergeCell ref="H2:K2"/>
    <mergeCell ref="L2:O2"/>
    <mergeCell ref="P2:S2"/>
    <mergeCell ref="T2:W2"/>
    <mergeCell ref="H1:W1"/>
    <mergeCell ref="A1:A3"/>
    <mergeCell ref="G2:G3"/>
    <mergeCell ref="D1:G1"/>
    <mergeCell ref="B1:B3"/>
    <mergeCell ref="C1:C3"/>
    <mergeCell ref="D2:D3"/>
    <mergeCell ref="F2:F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Votaciones</vt:lpstr>
      <vt:lpstr>Respuestas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Ruz</dc:creator>
  <cp:lastModifiedBy>Lorena Bustos Fuentes</cp:lastModifiedBy>
  <dcterms:created xsi:type="dcterms:W3CDTF">2014-05-21T16:46:03Z</dcterms:created>
  <dcterms:modified xsi:type="dcterms:W3CDTF">2014-06-12T16:30:41Z</dcterms:modified>
</cp:coreProperties>
</file>